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805" yWindow="45" windowWidth="10410" windowHeight="11760" activeTab="2"/>
  </bookViews>
  <sheets>
    <sheet name="Metadata" sheetId="5" r:id="rId1"/>
    <sheet name="Custom Age" sheetId="2" r:id="rId2"/>
    <sheet name="Data" sheetId="1" r:id="rId3"/>
  </sheets>
  <definedNames>
    <definedName name="_xlnm.Print_Area" localSheetId="1">'Custom Age'!$A$1:$R$61</definedName>
  </definedNames>
  <calcPr calcId="145621"/>
</workbook>
</file>

<file path=xl/calcChain.xml><?xml version="1.0" encoding="utf-8"?>
<calcChain xmlns="http://schemas.openxmlformats.org/spreadsheetml/2006/main">
  <c r="F22" i="2" l="1"/>
  <c r="F11" i="2"/>
  <c r="A75" i="2"/>
  <c r="A73" i="2" s="1"/>
  <c r="A74" i="2"/>
  <c r="A72" i="2" s="1"/>
  <c r="A22" i="2"/>
  <c r="A11" i="2" s="1"/>
  <c r="B68" i="2"/>
  <c r="C24" i="2" s="1"/>
  <c r="B70" i="2"/>
  <c r="B69" i="2"/>
  <c r="A71" i="2" l="1"/>
  <c r="B22" i="2" s="1"/>
  <c r="C44" i="2"/>
  <c r="C40" i="2"/>
  <c r="C38" i="2"/>
  <c r="C34" i="2"/>
  <c r="C32" i="2"/>
  <c r="C30" i="2"/>
  <c r="C26" i="2"/>
  <c r="C23" i="2"/>
  <c r="F23" i="2" s="1"/>
  <c r="C45" i="2"/>
  <c r="C43" i="2"/>
  <c r="C41" i="2"/>
  <c r="C39" i="2"/>
  <c r="C37" i="2"/>
  <c r="C35" i="2"/>
  <c r="C33" i="2"/>
  <c r="C31" i="2"/>
  <c r="C29" i="2"/>
  <c r="C27" i="2"/>
  <c r="C25" i="2"/>
  <c r="C46" i="2"/>
  <c r="C42" i="2"/>
  <c r="C36" i="2"/>
  <c r="C28" i="2"/>
  <c r="B42" i="2"/>
  <c r="B24" i="2"/>
  <c r="B44" i="2"/>
  <c r="B46" i="2"/>
  <c r="B45" i="2"/>
  <c r="B43" i="2"/>
  <c r="B41" i="2"/>
  <c r="B39" i="2"/>
  <c r="B37" i="2"/>
  <c r="B35" i="2"/>
  <c r="B33" i="2"/>
  <c r="B31" i="2"/>
  <c r="B29" i="2"/>
  <c r="B27" i="2"/>
  <c r="B25" i="2"/>
  <c r="B40" i="2"/>
  <c r="B38" i="2"/>
  <c r="B36" i="2"/>
  <c r="B34" i="2"/>
  <c r="B32" i="2"/>
  <c r="B30" i="2"/>
  <c r="B28" i="2"/>
  <c r="B26" i="2"/>
  <c r="B23" i="2"/>
  <c r="E23" i="2" s="1"/>
  <c r="B64" i="2"/>
  <c r="H29" i="2" s="1"/>
  <c r="F46" i="2" l="1"/>
  <c r="F31" i="2"/>
  <c r="F39" i="2"/>
  <c r="F36" i="2"/>
  <c r="F27" i="2"/>
  <c r="F35" i="2"/>
  <c r="F43" i="2"/>
  <c r="A1" i="2"/>
  <c r="C64" i="2"/>
  <c r="E26" i="2"/>
  <c r="E30" i="2"/>
  <c r="E34" i="2"/>
  <c r="E38" i="2"/>
  <c r="E25" i="2"/>
  <c r="E33" i="2"/>
  <c r="E41" i="2"/>
  <c r="E45" i="2"/>
  <c r="E42" i="2"/>
  <c r="B17" i="2"/>
  <c r="E37" i="2"/>
  <c r="B14" i="2"/>
  <c r="E28" i="2"/>
  <c r="E32" i="2"/>
  <c r="E36" i="2"/>
  <c r="B18" i="2"/>
  <c r="E40" i="2"/>
  <c r="E27" i="2"/>
  <c r="E31" i="2"/>
  <c r="E35" i="2"/>
  <c r="E39" i="2"/>
  <c r="E43" i="2"/>
  <c r="E46" i="2"/>
  <c r="C14" i="2"/>
  <c r="F28" i="2"/>
  <c r="F42" i="2"/>
  <c r="F25" i="2"/>
  <c r="C15" i="2"/>
  <c r="F29" i="2"/>
  <c r="F33" i="2"/>
  <c r="C17" i="2"/>
  <c r="F37" i="2"/>
  <c r="F41" i="2"/>
  <c r="F45" i="2"/>
  <c r="F26" i="2"/>
  <c r="F32" i="2"/>
  <c r="F38" i="2"/>
  <c r="C19" i="2"/>
  <c r="F44" i="2"/>
  <c r="B15" i="2"/>
  <c r="E29" i="2"/>
  <c r="B19" i="2"/>
  <c r="E44" i="2"/>
  <c r="F30" i="2"/>
  <c r="F34" i="2"/>
  <c r="C18" i="2"/>
  <c r="F40" i="2"/>
  <c r="E24" i="2"/>
  <c r="F24" i="2"/>
  <c r="B11" i="2"/>
  <c r="E11" i="2" s="1"/>
  <c r="E22" i="2"/>
  <c r="C16" i="2"/>
  <c r="C13" i="2"/>
  <c r="B13" i="2"/>
  <c r="B16" i="2"/>
  <c r="C12" i="2" l="1"/>
  <c r="F16" i="2" s="1"/>
  <c r="B12" i="2"/>
  <c r="E12" i="2" l="1"/>
  <c r="E17" i="2"/>
  <c r="E18" i="2"/>
  <c r="E15" i="2"/>
  <c r="E14" i="2"/>
  <c r="E19" i="2"/>
  <c r="F13" i="2"/>
  <c r="F12" i="2"/>
  <c r="F15" i="2"/>
  <c r="F19" i="2"/>
  <c r="F18" i="2"/>
  <c r="F14" i="2"/>
  <c r="F17" i="2"/>
  <c r="E16" i="2"/>
  <c r="E13" i="2"/>
</calcChain>
</file>

<file path=xl/sharedStrings.xml><?xml version="1.0" encoding="utf-8"?>
<sst xmlns="http://schemas.openxmlformats.org/spreadsheetml/2006/main" count="273" uniqueCount="104">
  <si>
    <t>DC2101EW - Ethnic group by sex by age</t>
  </si>
  <si>
    <t>ONS Crown Copyright Reserved [from Nomis on 20 May 2013]</t>
  </si>
  <si>
    <t>population</t>
  </si>
  <si>
    <t>All usual residents</t>
  </si>
  <si>
    <t>units</t>
  </si>
  <si>
    <t>Persons</t>
  </si>
  <si>
    <t>date</t>
  </si>
  <si>
    <t>area type</t>
  </si>
  <si>
    <t>local authorities: district / unitary</t>
  </si>
  <si>
    <t>area name</t>
  </si>
  <si>
    <t>Tower Hamlets</t>
  </si>
  <si>
    <t>sex</t>
  </si>
  <si>
    <t>All persons</t>
  </si>
  <si>
    <t>Ethnic Group</t>
  </si>
  <si>
    <t>All categories: Age</t>
  </si>
  <si>
    <t>Age 0 to 4</t>
  </si>
  <si>
    <t>Age 5 to 7</t>
  </si>
  <si>
    <t>Age 8 to 9</t>
  </si>
  <si>
    <t>Age 10 to 14</t>
  </si>
  <si>
    <t>Age 15</t>
  </si>
  <si>
    <t>Age 16 to 17</t>
  </si>
  <si>
    <t>Age 18 to 19</t>
  </si>
  <si>
    <t>Age 20 to 24</t>
  </si>
  <si>
    <t>Age 25 to 29</t>
  </si>
  <si>
    <t>Age 30 to 34</t>
  </si>
  <si>
    <t>Age 35 to 39</t>
  </si>
  <si>
    <t>Age 40 to 44</t>
  </si>
  <si>
    <t>Age 45 to 49</t>
  </si>
  <si>
    <t>Age 50 to 54</t>
  </si>
  <si>
    <t>Age 55 to 59</t>
  </si>
  <si>
    <t>Age 60 to 64</t>
  </si>
  <si>
    <t>Age 65 to 69</t>
  </si>
  <si>
    <t>Age 70 to 74</t>
  </si>
  <si>
    <t>Age 75 to 79</t>
  </si>
  <si>
    <t>Age 80 to 84</t>
  </si>
  <si>
    <t>Age 85 and over</t>
  </si>
  <si>
    <t>All categories: Ethnic group</t>
  </si>
  <si>
    <t>White: Total</t>
  </si>
  <si>
    <t>White: English/Welsh/Scottish/Northern Irish/British</t>
  </si>
  <si>
    <t>White: Irish</t>
  </si>
  <si>
    <t>White: Gypsy or Irish Traveller</t>
  </si>
  <si>
    <t>White: Other White</t>
  </si>
  <si>
    <t>Mixed/multiple ethnic group: Total</t>
  </si>
  <si>
    <t>Mixed/multiple ethnic group: White and Black Caribbean</t>
  </si>
  <si>
    <t>Mixed/multiple ethnic group: White and Black African</t>
  </si>
  <si>
    <t>Mixed/multiple ethnic group: White and Asian</t>
  </si>
  <si>
    <t>Mixed/multiple ethnic group: Other Mixed</t>
  </si>
  <si>
    <t>Asian/Asian British: Total</t>
  </si>
  <si>
    <t>Asian/Asian British: Indian</t>
  </si>
  <si>
    <t>Asian/Asian British: Pakistani</t>
  </si>
  <si>
    <t>Asian/Asian British: Bangladeshi</t>
  </si>
  <si>
    <t>Asian/Asian British: Chinese</t>
  </si>
  <si>
    <t>Asian/Asian British: Other Asian</t>
  </si>
  <si>
    <t>Black/African/Caribbean/Black British: Total</t>
  </si>
  <si>
    <t>Black/African/Caribbean/Black British: African</t>
  </si>
  <si>
    <t>Black/African/Caribbean/Black British: Caribbean</t>
  </si>
  <si>
    <t>Black/African/Caribbean/Black British: Other Black</t>
  </si>
  <si>
    <t>Other ethnic group: Total</t>
  </si>
  <si>
    <t>Other ethnic group: Arab</t>
  </si>
  <si>
    <t>Other ethnic group: Any other ethnic group</t>
  </si>
  <si>
    <t>In order to protect against disclosure of personal information, records have been swapped between different geographic areas. Some counts will be affected, particularly small counts at the lowest geographies.</t>
  </si>
  <si>
    <t>Males</t>
  </si>
  <si>
    <t>Females</t>
  </si>
  <si>
    <t>Male</t>
  </si>
  <si>
    <t>Female</t>
  </si>
  <si>
    <t>All Residents</t>
  </si>
  <si>
    <t>Validation</t>
  </si>
  <si>
    <t>number of cells</t>
  </si>
  <si>
    <t>All Ages</t>
  </si>
  <si>
    <t>Age, Gender &amp; Ethnicity Selection Tool</t>
  </si>
  <si>
    <t>start cell</t>
  </si>
  <si>
    <t>Gender selection</t>
  </si>
  <si>
    <t>Gender offset</t>
  </si>
  <si>
    <t>Start Age</t>
  </si>
  <si>
    <t>Finish age</t>
  </si>
  <si>
    <t>Select start age</t>
  </si>
  <si>
    <t>Select finish age</t>
  </si>
  <si>
    <t>Select All Residents or Gender</t>
  </si>
  <si>
    <t>Census 2011: Table  DC2101EW - Ethnic group by sex by age</t>
  </si>
  <si>
    <t>Graph Table</t>
  </si>
  <si>
    <t>Full Table</t>
  </si>
  <si>
    <t>White</t>
  </si>
  <si>
    <t>Other White</t>
  </si>
  <si>
    <t>Mixed/multiple ethnic group</t>
  </si>
  <si>
    <t>Bangladeshi</t>
  </si>
  <si>
    <t>Black/African/Caribbean/Black British</t>
  </si>
  <si>
    <t>Other ethnic group</t>
  </si>
  <si>
    <t>Number of residents</t>
  </si>
  <si>
    <t>Proportion of residents</t>
  </si>
  <si>
    <t>Check age selection - start age cannot come after finish!!!!</t>
  </si>
  <si>
    <t xml:space="preserve">2011 Census </t>
  </si>
  <si>
    <t>Custom Age, Gender &amp; Ethnicity Tool</t>
  </si>
  <si>
    <t>Data source:</t>
  </si>
  <si>
    <t>Asian/Asian British (excluding Bangladeshi)</t>
  </si>
  <si>
    <t>At present, ethnicity data from the 2011 Census is not available by single year of age.</t>
  </si>
  <si>
    <t>Note: At present, ethnicity data from the 2011 Census is not available by single year of age.</t>
  </si>
  <si>
    <t>ONS 2011 Census Table:  DC2101EW - Ethnic group by sex by age</t>
  </si>
  <si>
    <t>Taken from Nomis</t>
  </si>
  <si>
    <t>Note:</t>
  </si>
  <si>
    <t>Created by:</t>
  </si>
  <si>
    <t>Contact:</t>
  </si>
  <si>
    <t>Corporate Research Unit</t>
  </si>
  <si>
    <t>Lisa Stidle, Research Officer</t>
  </si>
  <si>
    <t>lisa.stidle@towerhamlets.gov.uk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</si>
</sst>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>
      <alignment textRotation="90"/>
    </xf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1" applyAlignment="1">
      <alignment horizontal="left" vertical="center"/>
    </xf>
    <xf numFmtId="0" fontId="2" fillId="0" borderId="0" xfId="2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4" applyAlignment="1">
      <alignment horizontal="left" vertical="center"/>
    </xf>
    <xf numFmtId="0" fontId="2" fillId="0" borderId="0" xfId="5" applyAlignment="1">
      <alignment horizontal="left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5" fillId="2" borderId="0" xfId="3" applyFont="1" applyFill="1" applyAlignment="1">
      <alignment horizontal="left" vertical="center" wrapText="1"/>
    </xf>
    <xf numFmtId="0" fontId="5" fillId="2" borderId="0" xfId="3" applyFont="1" applyFill="1" applyAlignment="1">
      <alignment horizontal="center" vertical="center" wrapText="1"/>
    </xf>
    <xf numFmtId="0" fontId="6" fillId="3" borderId="0" xfId="4" applyFont="1" applyFill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/>
    <xf numFmtId="3" fontId="0" fillId="0" borderId="0" xfId="0" applyNumberFormat="1" applyAlignment="1">
      <alignment horizontal="center" vertical="center"/>
    </xf>
    <xf numFmtId="3" fontId="6" fillId="3" borderId="0" xfId="0" applyNumberFormat="1" applyFont="1" applyFill="1" applyAlignment="1">
      <alignment horizontal="center" vertical="center"/>
    </xf>
    <xf numFmtId="0" fontId="0" fillId="0" borderId="0" xfId="0" applyFill="1"/>
    <xf numFmtId="0" fontId="4" fillId="0" borderId="0" xfId="0" applyFont="1" applyFill="1"/>
    <xf numFmtId="0" fontId="6" fillId="0" borderId="0" xfId="0" applyFont="1" applyFill="1"/>
    <xf numFmtId="0" fontId="8" fillId="0" borderId="0" xfId="4" applyFont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0" fontId="6" fillId="4" borderId="0" xfId="0" applyFont="1" applyFill="1"/>
    <xf numFmtId="3" fontId="0" fillId="0" borderId="0" xfId="0" applyNumberFormat="1" applyFill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4" borderId="0" xfId="0" applyFill="1"/>
    <xf numFmtId="0" fontId="7" fillId="4" borderId="0" xfId="0" applyFont="1" applyFill="1"/>
    <xf numFmtId="0" fontId="7" fillId="4" borderId="0" xfId="0" applyFont="1" applyFill="1" applyBorder="1"/>
    <xf numFmtId="0" fontId="0" fillId="4" borderId="0" xfId="0" applyFill="1" applyBorder="1"/>
    <xf numFmtId="3" fontId="0" fillId="4" borderId="0" xfId="0" applyNumberFormat="1" applyFill="1" applyBorder="1" applyAlignment="1">
      <alignment horizontal="center"/>
    </xf>
    <xf numFmtId="0" fontId="0" fillId="0" borderId="0" xfId="0" applyFill="1" applyAlignment="1">
      <alignment wrapText="1"/>
    </xf>
    <xf numFmtId="0" fontId="12" fillId="5" borderId="2" xfId="0" applyFont="1" applyFill="1" applyBorder="1" applyAlignment="1">
      <alignment horizontal="left"/>
    </xf>
    <xf numFmtId="0" fontId="0" fillId="5" borderId="3" xfId="0" applyFill="1" applyBorder="1"/>
    <xf numFmtId="0" fontId="0" fillId="5" borderId="4" xfId="0" applyFill="1" applyBorder="1"/>
    <xf numFmtId="0" fontId="7" fillId="4" borderId="5" xfId="0" applyFont="1" applyFill="1" applyBorder="1"/>
    <xf numFmtId="0" fontId="0" fillId="4" borderId="6" xfId="0" applyFill="1" applyBorder="1"/>
    <xf numFmtId="0" fontId="0" fillId="4" borderId="5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2" fillId="0" borderId="7" xfId="4" applyBorder="1" applyAlignment="1">
      <alignment horizontal="left" vertical="center"/>
    </xf>
    <xf numFmtId="0" fontId="8" fillId="0" borderId="7" xfId="4" applyFont="1" applyBorder="1" applyAlignment="1">
      <alignment horizontal="right" vertical="center"/>
    </xf>
    <xf numFmtId="0" fontId="8" fillId="4" borderId="5" xfId="4" applyFont="1" applyFill="1" applyBorder="1" applyAlignment="1">
      <alignment horizontal="right" vertical="center"/>
    </xf>
    <xf numFmtId="0" fontId="8" fillId="4" borderId="8" xfId="4" applyFont="1" applyFill="1" applyBorder="1" applyAlignment="1">
      <alignment horizontal="right" vertical="center"/>
    </xf>
    <xf numFmtId="3" fontId="0" fillId="4" borderId="9" xfId="0" applyNumberFormat="1" applyFill="1" applyBorder="1" applyAlignment="1">
      <alignment horizontal="center"/>
    </xf>
    <xf numFmtId="0" fontId="0" fillId="4" borderId="9" xfId="0" applyFill="1" applyBorder="1"/>
    <xf numFmtId="0" fontId="0" fillId="4" borderId="10" xfId="0" applyFill="1" applyBorder="1"/>
    <xf numFmtId="0" fontId="6" fillId="4" borderId="0" xfId="0" applyFont="1" applyFill="1" applyBorder="1"/>
    <xf numFmtId="0" fontId="9" fillId="4" borderId="0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left" vertical="center" wrapText="1"/>
    </xf>
    <xf numFmtId="0" fontId="7" fillId="0" borderId="7" xfId="4" applyFont="1" applyFill="1" applyBorder="1" applyAlignment="1">
      <alignment vertical="center"/>
    </xf>
    <xf numFmtId="0" fontId="14" fillId="4" borderId="0" xfId="9" applyFill="1" applyBorder="1"/>
    <xf numFmtId="0" fontId="14" fillId="4" borderId="0" xfId="9" applyFill="1"/>
    <xf numFmtId="0" fontId="6" fillId="6" borderId="7" xfId="4" applyFont="1" applyFill="1" applyBorder="1" applyAlignment="1">
      <alignment vertical="center"/>
    </xf>
    <xf numFmtId="0" fontId="7" fillId="6" borderId="7" xfId="4" applyFont="1" applyFill="1" applyBorder="1" applyAlignment="1">
      <alignment vertical="center"/>
    </xf>
    <xf numFmtId="0" fontId="9" fillId="3" borderId="7" xfId="4" applyFont="1" applyFill="1" applyBorder="1" applyAlignment="1">
      <alignment horizontal="left" vertical="center"/>
    </xf>
    <xf numFmtId="0" fontId="15" fillId="4" borderId="0" xfId="0" applyFont="1" applyFill="1" applyBorder="1"/>
    <xf numFmtId="0" fontId="16" fillId="7" borderId="7" xfId="0" applyFont="1" applyFill="1" applyBorder="1" applyAlignment="1">
      <alignment horizontal="center"/>
    </xf>
    <xf numFmtId="0" fontId="17" fillId="7" borderId="7" xfId="0" applyFont="1" applyFill="1" applyBorder="1" applyAlignment="1">
      <alignment horizontal="centerContinuous"/>
    </xf>
    <xf numFmtId="0" fontId="0" fillId="7" borderId="1" xfId="0" applyFill="1" applyBorder="1" applyAlignment="1">
      <alignment horizontal="centerContinuous"/>
    </xf>
    <xf numFmtId="9" fontId="6" fillId="6" borderId="1" xfId="8" applyFont="1" applyFill="1" applyBorder="1" applyAlignment="1" applyProtection="1">
      <alignment horizontal="center"/>
      <protection hidden="1"/>
    </xf>
    <xf numFmtId="164" fontId="0" fillId="0" borderId="1" xfId="8" applyNumberFormat="1" applyFont="1" applyBorder="1" applyAlignment="1" applyProtection="1">
      <alignment horizontal="center"/>
      <protection hidden="1"/>
    </xf>
    <xf numFmtId="164" fontId="0" fillId="6" borderId="1" xfId="8" applyNumberFormat="1" applyFont="1" applyFill="1" applyBorder="1" applyAlignment="1" applyProtection="1">
      <alignment horizontal="center"/>
      <protection hidden="1"/>
    </xf>
    <xf numFmtId="3" fontId="6" fillId="6" borderId="1" xfId="0" applyNumberFormat="1" applyFont="1" applyFill="1" applyBorder="1" applyAlignment="1" applyProtection="1">
      <alignment horizontal="center"/>
      <protection hidden="1"/>
    </xf>
    <xf numFmtId="3" fontId="0" fillId="0" borderId="1" xfId="0" applyNumberFormat="1" applyBorder="1" applyAlignment="1" applyProtection="1">
      <alignment horizontal="center"/>
      <protection hidden="1"/>
    </xf>
    <xf numFmtId="3" fontId="0" fillId="6" borderId="1" xfId="0" applyNumberFormat="1" applyFill="1" applyBorder="1" applyAlignment="1" applyProtection="1">
      <alignment horizontal="center"/>
      <protection hidden="1"/>
    </xf>
    <xf numFmtId="3" fontId="9" fillId="3" borderId="1" xfId="0" applyNumberFormat="1" applyFont="1" applyFill="1" applyBorder="1" applyAlignment="1" applyProtection="1">
      <alignment horizontal="center"/>
      <protection hidden="1"/>
    </xf>
    <xf numFmtId="9" fontId="0" fillId="0" borderId="1" xfId="8" applyFont="1" applyBorder="1" applyAlignment="1" applyProtection="1">
      <alignment horizontal="center"/>
      <protection hidden="1"/>
    </xf>
    <xf numFmtId="164" fontId="9" fillId="3" borderId="1" xfId="8" applyNumberFormat="1" applyFont="1" applyFill="1" applyBorder="1" applyAlignment="1" applyProtection="1">
      <alignment horizontal="center"/>
      <protection hidden="1"/>
    </xf>
    <xf numFmtId="0" fontId="7" fillId="4" borderId="5" xfId="0" applyFont="1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11" fillId="5" borderId="5" xfId="0" applyFont="1" applyFill="1" applyBorder="1" applyAlignment="1" applyProtection="1">
      <alignment horizontal="right"/>
      <protection locked="0"/>
    </xf>
    <xf numFmtId="0" fontId="11" fillId="4" borderId="5" xfId="0" applyFont="1" applyFill="1" applyBorder="1" applyAlignment="1" applyProtection="1">
      <alignment horizontal="right"/>
      <protection locked="0"/>
    </xf>
    <xf numFmtId="0" fontId="7" fillId="4" borderId="0" xfId="0" applyFont="1" applyFill="1" applyBorder="1" applyProtection="1"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18" fillId="4" borderId="2" xfId="0" applyFont="1" applyFill="1" applyBorder="1" applyAlignment="1">
      <alignment horizontal="left"/>
    </xf>
    <xf numFmtId="0" fontId="18" fillId="4" borderId="3" xfId="0" applyFont="1" applyFill="1" applyBorder="1"/>
    <xf numFmtId="0" fontId="18" fillId="4" borderId="4" xfId="0" applyFont="1" applyFill="1" applyBorder="1"/>
    <xf numFmtId="0" fontId="18" fillId="4" borderId="5" xfId="0" applyFont="1" applyFill="1" applyBorder="1" applyAlignment="1">
      <alignment horizontal="left"/>
    </xf>
    <xf numFmtId="0" fontId="18" fillId="4" borderId="0" xfId="0" applyFont="1" applyFill="1" applyBorder="1" applyAlignment="1">
      <alignment horizontal="center"/>
    </xf>
    <xf numFmtId="0" fontId="18" fillId="4" borderId="6" xfId="0" applyFont="1" applyFill="1" applyBorder="1"/>
    <xf numFmtId="0" fontId="18" fillId="4" borderId="5" xfId="0" applyFont="1" applyFill="1" applyBorder="1" applyAlignment="1">
      <alignment horizontal="right"/>
    </xf>
    <xf numFmtId="0" fontId="18" fillId="4" borderId="5" xfId="0" applyFont="1" applyFill="1" applyBorder="1"/>
    <xf numFmtId="0" fontId="18" fillId="4" borderId="0" xfId="0" applyFont="1" applyFill="1" applyBorder="1"/>
    <xf numFmtId="0" fontId="19" fillId="4" borderId="5" xfId="3" applyFont="1" applyFill="1" applyBorder="1" applyAlignment="1">
      <alignment horizontal="left" vertical="center" wrapText="1"/>
    </xf>
    <xf numFmtId="0" fontId="19" fillId="4" borderId="8" xfId="3" applyFont="1" applyFill="1" applyBorder="1" applyAlignment="1">
      <alignment horizontal="left" vertical="center" wrapText="1"/>
    </xf>
    <xf numFmtId="0" fontId="18" fillId="4" borderId="10" xfId="0" applyFont="1" applyFill="1" applyBorder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left"/>
    </xf>
    <xf numFmtId="0" fontId="18" fillId="4" borderId="0" xfId="0" applyFont="1" applyFill="1" applyBorder="1" applyAlignment="1" applyProtection="1">
      <alignment horizontal="center"/>
      <protection locked="0"/>
    </xf>
  </cellXfs>
  <cellStyles count="10">
    <cellStyle name="Data_Total" xfId="6"/>
    <cellStyle name="Headings" xfId="3"/>
    <cellStyle name="Hyperlink" xfId="9" builtinId="8"/>
    <cellStyle name="Normal" xfId="0" builtinId="0"/>
    <cellStyle name="Percent" xfId="8" builtinId="5"/>
    <cellStyle name="Row_CategoryHeadings" xfId="7"/>
    <cellStyle name="Row_Headings" xfId="4"/>
    <cellStyle name="Source" xfId="2"/>
    <cellStyle name="Table_Name" xfId="1"/>
    <cellStyle name="Warnings" xf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2011 Census - Ethnic Group Proportions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194819329227814E-2"/>
          <c:y val="6.7572022483949584E-2"/>
          <c:w val="0.61980536633356531"/>
          <c:h val="0.86053734493663137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'Custom Age'!$A$13</c:f>
              <c:strCache>
                <c:ptCount val="1"/>
                <c:pt idx="0">
                  <c:v>White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'Custom Age'!$B$11:$C$11</c:f>
              <c:strCache>
                <c:ptCount val="2"/>
                <c:pt idx="0">
                  <c:v>Age 0  to 17</c:v>
                </c:pt>
                <c:pt idx="1">
                  <c:v>All Ages</c:v>
                </c:pt>
              </c:strCache>
            </c:strRef>
          </c:cat>
          <c:val>
            <c:numRef>
              <c:f>'Custom Age'!$B$13:$C$13</c:f>
              <c:numCache>
                <c:formatCode>#,##0</c:formatCode>
                <c:ptCount val="2"/>
                <c:pt idx="0">
                  <c:v>8326</c:v>
                </c:pt>
                <c:pt idx="1">
                  <c:v>83269</c:v>
                </c:pt>
              </c:numCache>
            </c:numRef>
          </c:val>
        </c:ser>
        <c:ser>
          <c:idx val="2"/>
          <c:order val="1"/>
          <c:tx>
            <c:strRef>
              <c:f>'Custom Age'!$A$14</c:f>
              <c:strCache>
                <c:ptCount val="1"/>
                <c:pt idx="0">
                  <c:v>Other White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'Custom Age'!$B$11:$C$11</c:f>
              <c:strCache>
                <c:ptCount val="2"/>
                <c:pt idx="0">
                  <c:v>Age 0  to 17</c:v>
                </c:pt>
                <c:pt idx="1">
                  <c:v>All Ages</c:v>
                </c:pt>
              </c:strCache>
            </c:strRef>
          </c:cat>
          <c:val>
            <c:numRef>
              <c:f>'Custom Age'!$B$14:$C$14</c:f>
              <c:numCache>
                <c:formatCode>#,##0</c:formatCode>
                <c:ptCount val="2"/>
                <c:pt idx="0">
                  <c:v>1975</c:v>
                </c:pt>
                <c:pt idx="1">
                  <c:v>31550</c:v>
                </c:pt>
              </c:numCache>
            </c:numRef>
          </c:val>
        </c:ser>
        <c:ser>
          <c:idx val="3"/>
          <c:order val="2"/>
          <c:tx>
            <c:strRef>
              <c:f>'Custom Age'!$A$15</c:f>
              <c:strCache>
                <c:ptCount val="1"/>
                <c:pt idx="0">
                  <c:v>Mixed/multiple ethnic group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'Custom Age'!$B$11:$C$11</c:f>
              <c:strCache>
                <c:ptCount val="2"/>
                <c:pt idx="0">
                  <c:v>Age 0  to 17</c:v>
                </c:pt>
                <c:pt idx="1">
                  <c:v>All Ages</c:v>
                </c:pt>
              </c:strCache>
            </c:strRef>
          </c:cat>
          <c:val>
            <c:numRef>
              <c:f>'Custom Age'!$B$15:$C$15</c:f>
              <c:numCache>
                <c:formatCode>#,##0</c:formatCode>
                <c:ptCount val="2"/>
                <c:pt idx="0">
                  <c:v>4061</c:v>
                </c:pt>
                <c:pt idx="1">
                  <c:v>10360</c:v>
                </c:pt>
              </c:numCache>
            </c:numRef>
          </c:val>
        </c:ser>
        <c:ser>
          <c:idx val="6"/>
          <c:order val="3"/>
          <c:tx>
            <c:strRef>
              <c:f>'Custom Age'!$A$18</c:f>
              <c:strCache>
                <c:ptCount val="1"/>
                <c:pt idx="0">
                  <c:v>Black/African/Caribbean/Black British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'Custom Age'!$B$11:$C$11</c:f>
              <c:strCache>
                <c:ptCount val="2"/>
                <c:pt idx="0">
                  <c:v>Age 0  to 17</c:v>
                </c:pt>
                <c:pt idx="1">
                  <c:v>All Ages</c:v>
                </c:pt>
              </c:strCache>
            </c:strRef>
          </c:cat>
          <c:val>
            <c:numRef>
              <c:f>'Custom Age'!$B$18:$C$18</c:f>
              <c:numCache>
                <c:formatCode>#,##0</c:formatCode>
                <c:ptCount val="2"/>
                <c:pt idx="0">
                  <c:v>5254</c:v>
                </c:pt>
                <c:pt idx="1">
                  <c:v>18629</c:v>
                </c:pt>
              </c:numCache>
            </c:numRef>
          </c:val>
        </c:ser>
        <c:ser>
          <c:idx val="7"/>
          <c:order val="4"/>
          <c:tx>
            <c:strRef>
              <c:f>'Custom Age'!$A$19</c:f>
              <c:strCache>
                <c:ptCount val="1"/>
                <c:pt idx="0">
                  <c:v>Other ethnic group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'Custom Age'!$B$11:$C$11</c:f>
              <c:strCache>
                <c:ptCount val="2"/>
                <c:pt idx="0">
                  <c:v>Age 0  to 17</c:v>
                </c:pt>
                <c:pt idx="1">
                  <c:v>All Ages</c:v>
                </c:pt>
              </c:strCache>
            </c:strRef>
          </c:cat>
          <c:val>
            <c:numRef>
              <c:f>'Custom Age'!$B$19:$C$19</c:f>
              <c:numCache>
                <c:formatCode>#,##0</c:formatCode>
                <c:ptCount val="2"/>
                <c:pt idx="0">
                  <c:v>1041</c:v>
                </c:pt>
                <c:pt idx="1">
                  <c:v>5787</c:v>
                </c:pt>
              </c:numCache>
            </c:numRef>
          </c:val>
        </c:ser>
        <c:ser>
          <c:idx val="4"/>
          <c:order val="5"/>
          <c:tx>
            <c:strRef>
              <c:f>'Custom Age'!$A$16</c:f>
              <c:strCache>
                <c:ptCount val="1"/>
                <c:pt idx="0">
                  <c:v>Asian/Asian British (excluding Bangladeshi)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'Custom Age'!$B$11:$C$11</c:f>
              <c:strCache>
                <c:ptCount val="2"/>
                <c:pt idx="0">
                  <c:v>Age 0  to 17</c:v>
                </c:pt>
                <c:pt idx="1">
                  <c:v>All Ages</c:v>
                </c:pt>
              </c:strCache>
            </c:strRef>
          </c:cat>
          <c:val>
            <c:numRef>
              <c:f>'Custom Age'!$B$16:$C$16</c:f>
              <c:numCache>
                <c:formatCode>#,##0</c:formatCode>
                <c:ptCount val="2"/>
                <c:pt idx="0">
                  <c:v>2783</c:v>
                </c:pt>
                <c:pt idx="1">
                  <c:v>23124</c:v>
                </c:pt>
              </c:numCache>
            </c:numRef>
          </c:val>
        </c:ser>
        <c:ser>
          <c:idx val="5"/>
          <c:order val="6"/>
          <c:tx>
            <c:strRef>
              <c:f>'Custom Age'!$A$17</c:f>
              <c:strCache>
                <c:ptCount val="1"/>
                <c:pt idx="0">
                  <c:v>Bangladeshi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'Custom Age'!$B$11:$C$11</c:f>
              <c:strCache>
                <c:ptCount val="2"/>
                <c:pt idx="0">
                  <c:v>Age 0  to 17</c:v>
                </c:pt>
                <c:pt idx="1">
                  <c:v>All Ages</c:v>
                </c:pt>
              </c:strCache>
            </c:strRef>
          </c:cat>
          <c:val>
            <c:numRef>
              <c:f>'Custom Age'!$B$17:$C$17</c:f>
              <c:numCache>
                <c:formatCode>#,##0</c:formatCode>
                <c:ptCount val="2"/>
                <c:pt idx="0">
                  <c:v>31656</c:v>
                </c:pt>
                <c:pt idx="1">
                  <c:v>81377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60506880"/>
        <c:axId val="60508416"/>
      </c:barChart>
      <c:catAx>
        <c:axId val="605068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0508416"/>
        <c:crosses val="autoZero"/>
        <c:auto val="1"/>
        <c:lblAlgn val="ctr"/>
        <c:lblOffset val="100"/>
        <c:noMultiLvlLbl val="0"/>
      </c:catAx>
      <c:valAx>
        <c:axId val="605084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0506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29021312314067"/>
          <c:y val="0.14394585571749724"/>
          <c:w val="0.26541007585971371"/>
          <c:h val="0.72012051704133029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Style="combo" dx="15" fmlaLink="$B$66" fmlaRange="$A$79:$A$99" noThreeD="1" val="0"/>
</file>

<file path=xl/ctrlProps/ctrlProp2.xml><?xml version="1.0" encoding="utf-8"?>
<formControlPr xmlns="http://schemas.microsoft.com/office/spreadsheetml/2009/9/main" objectType="Drop" dropStyle="combo" dx="15" fmlaLink="$B$67" fmlaRange="$A$79:$A$99" noThreeD="1" sel="6" val="0"/>
</file>

<file path=xl/ctrlProps/ctrlProp3.xml><?xml version="1.0" encoding="utf-8"?>
<formControlPr xmlns="http://schemas.microsoft.com/office/spreadsheetml/2009/9/main" objectType="Drop" dropStyle="combo" dx="15" fmlaLink="$B$65" fmlaRange="$A$76:$A$78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3</xdr:col>
          <xdr:colOff>0</xdr:colOff>
          <xdr:row>6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2</xdr:col>
          <xdr:colOff>657225</xdr:colOff>
          <xdr:row>8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3</xdr:col>
          <xdr:colOff>0</xdr:colOff>
          <xdr:row>3</xdr:row>
          <xdr:rowOff>200025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6</xdr:col>
      <xdr:colOff>295672</xdr:colOff>
      <xdr:row>2</xdr:row>
      <xdr:rowOff>142477</xdr:rowOff>
    </xdr:from>
    <xdr:to>
      <xdr:col>16</xdr:col>
      <xdr:colOff>49742</xdr:colOff>
      <xdr:row>38</xdr:row>
      <xdr:rowOff>84666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0.74909</cdr:x>
      <cdr:y>0.87057</cdr:y>
    </cdr:from>
    <cdr:to>
      <cdr:x>0.90427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13911" y="671552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0.00191</cdr:x>
      <cdr:y>0.97244</cdr:y>
    </cdr:from>
    <cdr:to>
      <cdr:x>0.92151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242" y="6870040"/>
          <a:ext cx="5418668" cy="1947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/>
            <a:t>Source: ONS 2011 Census - Table DC2101EW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sa.stidle@towerhamlets.gov.uk" TargetMode="External"/><Relationship Id="rId1" Type="http://schemas.openxmlformats.org/officeDocument/2006/relationships/hyperlink" Target="http://www.nomisweb.co.u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2"/>
  <sheetViews>
    <sheetView showGridLines="0" zoomScaleNormal="100" zoomScaleSheetLayoutView="100" workbookViewId="0">
      <selection activeCell="L24" sqref="L24"/>
    </sheetView>
  </sheetViews>
  <sheetFormatPr defaultRowHeight="12.75" x14ac:dyDescent="0.2"/>
  <cols>
    <col min="1" max="1" width="11.7109375" style="85" customWidth="1"/>
    <col min="2" max="2" width="11.42578125" style="85" customWidth="1"/>
    <col min="3" max="16384" width="9.140625" style="85"/>
  </cols>
  <sheetData>
    <row r="1" spans="1:9" x14ac:dyDescent="0.2">
      <c r="A1" s="20" t="s">
        <v>90</v>
      </c>
      <c r="B1" s="23"/>
      <c r="C1" s="23"/>
      <c r="D1" s="23"/>
      <c r="E1" s="23"/>
      <c r="F1" s="23"/>
      <c r="G1" s="23"/>
      <c r="H1" s="23"/>
      <c r="I1" s="23"/>
    </row>
    <row r="2" spans="1:9" x14ac:dyDescent="0.2">
      <c r="A2" s="20" t="s">
        <v>91</v>
      </c>
      <c r="B2" s="23"/>
      <c r="C2" s="23"/>
      <c r="D2" s="23"/>
      <c r="E2" s="23"/>
      <c r="F2" s="23"/>
      <c r="G2" s="23"/>
      <c r="H2" s="23"/>
      <c r="I2" s="23"/>
    </row>
    <row r="3" spans="1:9" x14ac:dyDescent="0.2">
      <c r="A3" s="23"/>
      <c r="B3" s="23"/>
      <c r="C3" s="23"/>
      <c r="D3" s="23"/>
      <c r="E3" s="23"/>
      <c r="F3" s="23"/>
      <c r="G3" s="23"/>
      <c r="H3" s="23"/>
      <c r="I3" s="23"/>
    </row>
    <row r="4" spans="1:9" x14ac:dyDescent="0.2">
      <c r="A4" s="24" t="s">
        <v>92</v>
      </c>
      <c r="B4" s="44" t="s">
        <v>96</v>
      </c>
      <c r="C4" s="23"/>
      <c r="D4" s="23"/>
      <c r="E4" s="23"/>
      <c r="F4" s="23"/>
      <c r="G4" s="23"/>
      <c r="H4" s="23"/>
      <c r="I4" s="23"/>
    </row>
    <row r="5" spans="1:9" x14ac:dyDescent="0.2">
      <c r="A5" s="24"/>
      <c r="B5" s="49" t="s">
        <v>97</v>
      </c>
      <c r="C5" s="23"/>
      <c r="D5" s="23"/>
      <c r="E5" s="23"/>
      <c r="F5" s="23"/>
      <c r="G5" s="23"/>
      <c r="H5" s="23"/>
      <c r="I5" s="23"/>
    </row>
    <row r="6" spans="1:9" x14ac:dyDescent="0.2">
      <c r="A6" s="24" t="s">
        <v>98</v>
      </c>
      <c r="B6" s="24" t="s">
        <v>94</v>
      </c>
      <c r="C6" s="23"/>
      <c r="D6" s="23"/>
      <c r="E6" s="23"/>
      <c r="F6" s="23"/>
      <c r="G6" s="23"/>
      <c r="H6" s="23"/>
      <c r="I6" s="23"/>
    </row>
    <row r="7" spans="1:9" x14ac:dyDescent="0.2">
      <c r="A7" s="23"/>
      <c r="B7" s="23"/>
      <c r="C7" s="23"/>
      <c r="D7" s="23"/>
      <c r="E7" s="23"/>
      <c r="F7" s="23"/>
      <c r="G7" s="23"/>
      <c r="H7" s="23"/>
      <c r="I7" s="23"/>
    </row>
    <row r="8" spans="1:9" x14ac:dyDescent="0.2">
      <c r="A8" s="24" t="s">
        <v>99</v>
      </c>
      <c r="B8" s="24" t="s">
        <v>101</v>
      </c>
      <c r="C8" s="23"/>
      <c r="D8" s="23"/>
      <c r="E8" s="23"/>
      <c r="F8" s="23"/>
      <c r="G8" s="23"/>
      <c r="H8" s="23"/>
      <c r="I8" s="23"/>
    </row>
    <row r="9" spans="1:9" x14ac:dyDescent="0.2">
      <c r="A9" s="24"/>
      <c r="B9" s="23"/>
      <c r="C9" s="23"/>
      <c r="D9" s="23"/>
      <c r="E9" s="23"/>
      <c r="F9" s="23"/>
      <c r="G9" s="23"/>
      <c r="H9" s="23"/>
      <c r="I9" s="23"/>
    </row>
    <row r="10" spans="1:9" x14ac:dyDescent="0.2">
      <c r="A10" s="24"/>
      <c r="B10" s="24"/>
      <c r="C10" s="23"/>
      <c r="D10" s="23"/>
      <c r="E10" s="23"/>
      <c r="F10" s="23"/>
      <c r="G10" s="23"/>
      <c r="H10" s="23"/>
      <c r="I10" s="23"/>
    </row>
    <row r="11" spans="1:9" x14ac:dyDescent="0.2">
      <c r="A11" s="24" t="s">
        <v>100</v>
      </c>
      <c r="B11" s="24" t="s">
        <v>102</v>
      </c>
      <c r="C11" s="23"/>
      <c r="D11" s="23"/>
      <c r="E11" s="50" t="s">
        <v>103</v>
      </c>
      <c r="F11" s="23"/>
      <c r="G11" s="23"/>
      <c r="H11" s="23"/>
      <c r="I11" s="23"/>
    </row>
    <row r="12" spans="1:9" x14ac:dyDescent="0.2">
      <c r="A12" s="23"/>
      <c r="B12" s="23"/>
      <c r="C12" s="23"/>
      <c r="D12" s="23"/>
      <c r="E12" s="23"/>
      <c r="F12" s="23"/>
      <c r="G12" s="23"/>
      <c r="H12" s="23"/>
      <c r="I12" s="23"/>
    </row>
  </sheetData>
  <sheetProtection password="F66C" sheet="1" objects="1" scenarios="1" selectLockedCells="1"/>
  <conditionalFormatting sqref="B4:B5">
    <cfRule type="expression" dxfId="1" priority="1">
      <formula>$C$66</formula>
    </cfRule>
  </conditionalFormatting>
  <hyperlinks>
    <hyperlink ref="B5" r:id="rId1"/>
    <hyperlink ref="E11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701"/>
  <sheetViews>
    <sheetView showGridLines="0" zoomScale="90" zoomScaleNormal="90" workbookViewId="0">
      <selection activeCell="F47" sqref="F47"/>
    </sheetView>
  </sheetViews>
  <sheetFormatPr defaultRowHeight="12.75" x14ac:dyDescent="0.2"/>
  <cols>
    <col min="1" max="1" width="48.7109375" style="11" bestFit="1" customWidth="1"/>
    <col min="2" max="2" width="12.5703125" customWidth="1"/>
    <col min="3" max="3" width="10" customWidth="1"/>
    <col min="4" max="4" width="1.140625" customWidth="1"/>
    <col min="5" max="5" width="12.140625" customWidth="1"/>
    <col min="6" max="6" width="12.42578125" customWidth="1"/>
    <col min="19" max="51" width="9.140625" style="85"/>
    <col min="52" max="16384" width="9.140625" style="15"/>
  </cols>
  <sheetData>
    <row r="1" spans="1:51" ht="23.25" x14ac:dyDescent="0.35">
      <c r="A1" s="29" t="str">
        <f>IF(B64,A62,A63)</f>
        <v>Age, Gender &amp; Ethnicity Selection Tool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</row>
    <row r="2" spans="1:51" x14ac:dyDescent="0.2">
      <c r="A2" s="32" t="s">
        <v>78</v>
      </c>
      <c r="B2" s="26"/>
      <c r="C2" s="25" t="s">
        <v>95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33"/>
    </row>
    <row r="3" spans="1:51" x14ac:dyDescent="0.2">
      <c r="A3" s="67"/>
      <c r="B3" s="68"/>
      <c r="C3" s="68"/>
      <c r="D3" s="68"/>
      <c r="E3" s="68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33"/>
    </row>
    <row r="4" spans="1:51" ht="18" x14ac:dyDescent="0.25">
      <c r="A4" s="69" t="s">
        <v>77</v>
      </c>
      <c r="B4" s="68"/>
      <c r="C4" s="68"/>
      <c r="D4" s="68"/>
      <c r="E4" s="68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33"/>
    </row>
    <row r="5" spans="1:51" ht="5.25" customHeight="1" x14ac:dyDescent="0.25">
      <c r="A5" s="70"/>
      <c r="B5" s="68"/>
      <c r="C5" s="68"/>
      <c r="D5" s="68"/>
      <c r="E5" s="68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33"/>
    </row>
    <row r="6" spans="1:51" ht="18" x14ac:dyDescent="0.25">
      <c r="A6" s="69" t="s">
        <v>75</v>
      </c>
      <c r="B6" s="68"/>
      <c r="C6" s="68"/>
      <c r="D6" s="68"/>
      <c r="E6" s="68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33"/>
    </row>
    <row r="7" spans="1:51" ht="5.25" customHeight="1" x14ac:dyDescent="0.25">
      <c r="A7" s="70"/>
      <c r="B7" s="71"/>
      <c r="C7" s="68"/>
      <c r="D7" s="68"/>
      <c r="E7" s="68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33"/>
    </row>
    <row r="8" spans="1:51" ht="18" x14ac:dyDescent="0.25">
      <c r="A8" s="69" t="s">
        <v>76</v>
      </c>
      <c r="B8" s="68"/>
      <c r="C8" s="68"/>
      <c r="D8" s="68"/>
      <c r="E8" s="6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33"/>
    </row>
    <row r="9" spans="1:51" ht="23.25" customHeight="1" x14ac:dyDescent="0.2">
      <c r="A9" s="72"/>
      <c r="B9" s="68"/>
      <c r="C9" s="68"/>
      <c r="D9" s="68"/>
      <c r="E9" s="68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33"/>
    </row>
    <row r="10" spans="1:51" ht="18" x14ac:dyDescent="0.25">
      <c r="A10" s="55" t="s">
        <v>79</v>
      </c>
      <c r="B10" s="56" t="s">
        <v>87</v>
      </c>
      <c r="C10" s="57"/>
      <c r="D10" s="26"/>
      <c r="E10" s="56" t="s">
        <v>88</v>
      </c>
      <c r="F10" s="57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33"/>
    </row>
    <row r="11" spans="1:51" s="28" customFormat="1" ht="45" customHeight="1" x14ac:dyDescent="0.2">
      <c r="A11" s="47" t="str">
        <f ca="1">A22</f>
        <v>All Residents</v>
      </c>
      <c r="B11" s="46" t="str">
        <f ca="1">B22</f>
        <v>Age 0  to 17</v>
      </c>
      <c r="C11" s="46" t="s">
        <v>68</v>
      </c>
      <c r="D11" s="35"/>
      <c r="E11" s="46" t="str">
        <f ca="1">B11</f>
        <v>Age 0  to 17</v>
      </c>
      <c r="F11" s="46" t="str">
        <f>C11</f>
        <v>All Ages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</row>
    <row r="12" spans="1:51" x14ac:dyDescent="0.2">
      <c r="A12" s="51" t="s">
        <v>36</v>
      </c>
      <c r="B12" s="61">
        <f ca="1">SUM(B13:B19)</f>
        <v>55096</v>
      </c>
      <c r="C12" s="61">
        <f ca="1">SUM(C13:C19)</f>
        <v>254096</v>
      </c>
      <c r="D12" s="44"/>
      <c r="E12" s="58">
        <f ca="1">B12/$B$12</f>
        <v>1</v>
      </c>
      <c r="F12" s="58">
        <f ca="1">C12/$C$12</f>
        <v>1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33"/>
    </row>
    <row r="13" spans="1:51" x14ac:dyDescent="0.2">
      <c r="A13" s="48" t="s">
        <v>81</v>
      </c>
      <c r="B13" s="62">
        <f ca="1">SUM(B25:B27)</f>
        <v>8326</v>
      </c>
      <c r="C13" s="62">
        <f ca="1">SUM(C25:C27)</f>
        <v>83269</v>
      </c>
      <c r="D13" s="26"/>
      <c r="E13" s="59">
        <f t="shared" ref="E13:E19" ca="1" si="0">B13/$B$12</f>
        <v>0.15111804849716859</v>
      </c>
      <c r="F13" s="59">
        <f t="shared" ref="F13:F19" ca="1" si="1">C13/$C$12</f>
        <v>0.32770685095397017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33"/>
    </row>
    <row r="14" spans="1:51" x14ac:dyDescent="0.2">
      <c r="A14" s="52" t="s">
        <v>82</v>
      </c>
      <c r="B14" s="63">
        <f ca="1">B28</f>
        <v>1975</v>
      </c>
      <c r="C14" s="63">
        <f ca="1">C28</f>
        <v>31550</v>
      </c>
      <c r="D14" s="26"/>
      <c r="E14" s="60">
        <f t="shared" ca="1" si="0"/>
        <v>3.5846522433570498E-2</v>
      </c>
      <c r="F14" s="60">
        <f t="shared" ca="1" si="1"/>
        <v>0.12416566966815691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33"/>
    </row>
    <row r="15" spans="1:51" ht="13.5" customHeight="1" x14ac:dyDescent="0.2">
      <c r="A15" s="48" t="s">
        <v>83</v>
      </c>
      <c r="B15" s="62">
        <f ca="1">B29</f>
        <v>4061</v>
      </c>
      <c r="C15" s="62">
        <f ca="1">C29</f>
        <v>10360</v>
      </c>
      <c r="D15" s="26"/>
      <c r="E15" s="59">
        <f t="shared" ca="1" si="0"/>
        <v>7.3707710178597355E-2</v>
      </c>
      <c r="F15" s="59">
        <f t="shared" ca="1" si="1"/>
        <v>4.0771991688180846E-2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33"/>
    </row>
    <row r="16" spans="1:51" x14ac:dyDescent="0.2">
      <c r="A16" s="52" t="s">
        <v>93</v>
      </c>
      <c r="B16" s="63">
        <f ca="1">SUM(B35:B36,B38:B39)</f>
        <v>2783</v>
      </c>
      <c r="C16" s="63">
        <f ca="1">SUM(C35:C36,C38:C39)</f>
        <v>23124</v>
      </c>
      <c r="D16" s="26"/>
      <c r="E16" s="60">
        <f t="shared" ca="1" si="0"/>
        <v>5.051183388993756E-2</v>
      </c>
      <c r="F16" s="60">
        <f t="shared" ca="1" si="1"/>
        <v>9.1004974497827587E-2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33"/>
    </row>
    <row r="17" spans="1:51" x14ac:dyDescent="0.2">
      <c r="A17" s="48" t="s">
        <v>84</v>
      </c>
      <c r="B17" s="62">
        <f ca="1">B37</f>
        <v>31656</v>
      </c>
      <c r="C17" s="62">
        <f ca="1">C37</f>
        <v>81377</v>
      </c>
      <c r="D17" s="26"/>
      <c r="E17" s="59">
        <f t="shared" ca="1" si="0"/>
        <v>0.57456076666182665</v>
      </c>
      <c r="F17" s="59">
        <f t="shared" ca="1" si="1"/>
        <v>0.32026084629431395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33"/>
    </row>
    <row r="18" spans="1:51" x14ac:dyDescent="0.2">
      <c r="A18" s="52" t="s">
        <v>85</v>
      </c>
      <c r="B18" s="63">
        <f ca="1">B40</f>
        <v>5254</v>
      </c>
      <c r="C18" s="63">
        <f ca="1">C40</f>
        <v>18629</v>
      </c>
      <c r="D18" s="26"/>
      <c r="E18" s="60">
        <f t="shared" ca="1" si="0"/>
        <v>9.5360824742268036E-2</v>
      </c>
      <c r="F18" s="60">
        <f t="shared" ca="1" si="1"/>
        <v>7.3314810150494306E-2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33"/>
    </row>
    <row r="19" spans="1:51" x14ac:dyDescent="0.2">
      <c r="A19" s="48" t="s">
        <v>86</v>
      </c>
      <c r="B19" s="62">
        <f ca="1">B44</f>
        <v>1041</v>
      </c>
      <c r="C19" s="62">
        <f ca="1">C44</f>
        <v>5787</v>
      </c>
      <c r="D19" s="26"/>
      <c r="E19" s="59">
        <f t="shared" ca="1" si="0"/>
        <v>1.8894293596631334E-2</v>
      </c>
      <c r="F19" s="59">
        <f t="shared" ca="1" si="1"/>
        <v>2.2774856747056232E-2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33"/>
    </row>
    <row r="20" spans="1:51" ht="19.5" customHeight="1" x14ac:dyDescent="0.2">
      <c r="A20" s="34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33"/>
    </row>
    <row r="21" spans="1:51" ht="18" x14ac:dyDescent="0.25">
      <c r="A21" s="55" t="s">
        <v>80</v>
      </c>
      <c r="B21" s="56" t="s">
        <v>87</v>
      </c>
      <c r="C21" s="57"/>
      <c r="D21" s="26"/>
      <c r="E21" s="56" t="s">
        <v>88</v>
      </c>
      <c r="F21" s="57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33"/>
    </row>
    <row r="22" spans="1:51" s="28" customFormat="1" ht="51" customHeight="1" x14ac:dyDescent="0.2">
      <c r="A22" s="47" t="str">
        <f ca="1">OFFSET(A76,$B$65-1,0,1,1)</f>
        <v>All Residents</v>
      </c>
      <c r="B22" s="46" t="str">
        <f ca="1">A71</f>
        <v>Age 0  to 17</v>
      </c>
      <c r="C22" s="46" t="s">
        <v>68</v>
      </c>
      <c r="D22" s="35"/>
      <c r="E22" s="46" t="str">
        <f ca="1">B22</f>
        <v>Age 0  to 17</v>
      </c>
      <c r="F22" s="46" t="str">
        <f>C22</f>
        <v>All Ages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</row>
    <row r="23" spans="1:51" x14ac:dyDescent="0.2">
      <c r="A23" s="37" t="s">
        <v>36</v>
      </c>
      <c r="B23" s="62">
        <f ca="1">SUM(OFFSET(Data!C11,$B$68,$B$69,1,$B$70))</f>
        <v>55096</v>
      </c>
      <c r="C23" s="62">
        <f ca="1">OFFSET(Data!B11,$B$68,0,1,1)</f>
        <v>254096</v>
      </c>
      <c r="D23" s="26"/>
      <c r="E23" s="65">
        <f ca="1">B23/$B$23</f>
        <v>1</v>
      </c>
      <c r="F23" s="65">
        <f ca="1">C23/$C$23</f>
        <v>1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33"/>
    </row>
    <row r="24" spans="1:51" ht="15" x14ac:dyDescent="0.25">
      <c r="A24" s="53" t="s">
        <v>37</v>
      </c>
      <c r="B24" s="64">
        <f ca="1">SUM(OFFSET(Data!C12,$B$68,$B$69,1,$B$70))</f>
        <v>10301</v>
      </c>
      <c r="C24" s="64">
        <f ca="1">OFFSET(Data!B12,$B$68,0,1,1)</f>
        <v>114819</v>
      </c>
      <c r="D24" s="54"/>
      <c r="E24" s="66">
        <f ca="1">B24/$B$23</f>
        <v>0.18696457093073907</v>
      </c>
      <c r="F24" s="66">
        <f ca="1">C24/$C$23</f>
        <v>0.45187252062212707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33"/>
    </row>
    <row r="25" spans="1:51" x14ac:dyDescent="0.2">
      <c r="A25" s="38" t="s">
        <v>38</v>
      </c>
      <c r="B25" s="62">
        <f ca="1">SUM(OFFSET(Data!C13,$B$68,$B$69,1,$B$70))</f>
        <v>8174</v>
      </c>
      <c r="C25" s="62">
        <f ca="1">OFFSET(Data!B13,$B$68,0,1,1)</f>
        <v>79231</v>
      </c>
      <c r="D25" s="26"/>
      <c r="E25" s="59">
        <f t="shared" ref="E25:E46" ca="1" si="2">B25/$B$23</f>
        <v>0.14835922753012923</v>
      </c>
      <c r="F25" s="59">
        <f t="shared" ref="F25:F46" ca="1" si="3">C25/$C$23</f>
        <v>0.31181521944461937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33"/>
    </row>
    <row r="26" spans="1:51" x14ac:dyDescent="0.2">
      <c r="A26" s="38" t="s">
        <v>39</v>
      </c>
      <c r="B26" s="62">
        <f ca="1">SUM(OFFSET(Data!C14,$B$68,$B$69,1,$B$70))</f>
        <v>99</v>
      </c>
      <c r="C26" s="62">
        <f ca="1">OFFSET(Data!B14,$B$68,0,1,1)</f>
        <v>3863</v>
      </c>
      <c r="D26" s="26"/>
      <c r="E26" s="59">
        <f t="shared" ca="1" si="2"/>
        <v>1.7968636561637868E-3</v>
      </c>
      <c r="F26" s="59">
        <f t="shared" ca="1" si="3"/>
        <v>1.5202915433536931E-2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33"/>
    </row>
    <row r="27" spans="1:51" x14ac:dyDescent="0.2">
      <c r="A27" s="38" t="s">
        <v>40</v>
      </c>
      <c r="B27" s="62">
        <f ca="1">SUM(OFFSET(Data!C15,$B$68,$B$69,1,$B$70))</f>
        <v>53</v>
      </c>
      <c r="C27" s="62">
        <f ca="1">OFFSET(Data!B15,$B$68,0,1,1)</f>
        <v>175</v>
      </c>
      <c r="D27" s="26"/>
      <c r="E27" s="59">
        <f t="shared" ca="1" si="2"/>
        <v>9.6195731087556264E-4</v>
      </c>
      <c r="F27" s="59">
        <f t="shared" ca="1" si="3"/>
        <v>6.8871607581386563E-4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33"/>
    </row>
    <row r="28" spans="1:51" x14ac:dyDescent="0.2">
      <c r="A28" s="38" t="s">
        <v>41</v>
      </c>
      <c r="B28" s="62">
        <f ca="1">SUM(OFFSET(Data!C16,$B$68,$B$69,1,$B$70))</f>
        <v>1975</v>
      </c>
      <c r="C28" s="62">
        <f ca="1">OFFSET(Data!B16,$B$68,0,1,1)</f>
        <v>31550</v>
      </c>
      <c r="D28" s="26"/>
      <c r="E28" s="59">
        <f t="shared" ca="1" si="2"/>
        <v>3.5846522433570498E-2</v>
      </c>
      <c r="F28" s="59">
        <f t="shared" ca="1" si="3"/>
        <v>0.12416566966815691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33"/>
    </row>
    <row r="29" spans="1:51" ht="15" x14ac:dyDescent="0.25">
      <c r="A29" s="53" t="s">
        <v>42</v>
      </c>
      <c r="B29" s="64">
        <f ca="1">SUM(OFFSET(Data!C17,$B$68,$B$69,1,$B$70))</f>
        <v>4061</v>
      </c>
      <c r="C29" s="64">
        <f ca="1">OFFSET(Data!B17,$B$68,0,1,1)</f>
        <v>10360</v>
      </c>
      <c r="D29" s="54"/>
      <c r="E29" s="66">
        <f t="shared" ca="1" si="2"/>
        <v>7.3707710178597355E-2</v>
      </c>
      <c r="F29" s="66">
        <f t="shared" ca="1" si="3"/>
        <v>4.0771991688180846E-2</v>
      </c>
      <c r="G29" s="26"/>
      <c r="H29" s="45" t="str">
        <f>IF(B64,"",A63)</f>
        <v/>
      </c>
      <c r="I29" s="26"/>
      <c r="J29" s="26"/>
      <c r="K29" s="26"/>
      <c r="L29" s="26"/>
      <c r="M29" s="26"/>
      <c r="N29" s="26"/>
      <c r="O29" s="26"/>
      <c r="P29" s="26"/>
      <c r="Q29" s="26"/>
      <c r="R29" s="33"/>
    </row>
    <row r="30" spans="1:51" x14ac:dyDescent="0.2">
      <c r="A30" s="38" t="s">
        <v>43</v>
      </c>
      <c r="B30" s="62">
        <f ca="1">SUM(OFFSET(Data!C18,$B$68,$B$69,1,$B$70))</f>
        <v>1267</v>
      </c>
      <c r="C30" s="62">
        <f ca="1">OFFSET(Data!B18,$B$68,0,1,1)</f>
        <v>2837</v>
      </c>
      <c r="D30" s="26"/>
      <c r="E30" s="59">
        <f t="shared" ca="1" si="2"/>
        <v>2.2996224771308263E-2</v>
      </c>
      <c r="F30" s="59">
        <f t="shared" ca="1" si="3"/>
        <v>1.1165071469051067E-2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33"/>
    </row>
    <row r="31" spans="1:51" x14ac:dyDescent="0.2">
      <c r="A31" s="38" t="s">
        <v>44</v>
      </c>
      <c r="B31" s="62">
        <f ca="1">SUM(OFFSET(Data!C19,$B$68,$B$69,1,$B$70))</f>
        <v>555</v>
      </c>
      <c r="C31" s="62">
        <f ca="1">OFFSET(Data!B19,$B$68,0,1,1)</f>
        <v>1509</v>
      </c>
      <c r="D31" s="26"/>
      <c r="E31" s="59">
        <f t="shared" ca="1" si="2"/>
        <v>1.0073326557281836E-2</v>
      </c>
      <c r="F31" s="59">
        <f t="shared" ca="1" si="3"/>
        <v>5.938700333732133E-3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33"/>
    </row>
    <row r="32" spans="1:51" x14ac:dyDescent="0.2">
      <c r="A32" s="38" t="s">
        <v>45</v>
      </c>
      <c r="B32" s="62">
        <f ca="1">SUM(OFFSET(Data!C20,$B$68,$B$69,1,$B$70))</f>
        <v>1177</v>
      </c>
      <c r="C32" s="62">
        <f ca="1">OFFSET(Data!B20,$B$68,0,1,1)</f>
        <v>2961</v>
      </c>
      <c r="D32" s="26"/>
      <c r="E32" s="59">
        <f t="shared" ca="1" si="2"/>
        <v>2.1362712356613911E-2</v>
      </c>
      <c r="F32" s="59">
        <f t="shared" ca="1" si="3"/>
        <v>1.1653076002770607E-2</v>
      </c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33"/>
    </row>
    <row r="33" spans="1:18" x14ac:dyDescent="0.2">
      <c r="A33" s="38" t="s">
        <v>46</v>
      </c>
      <c r="B33" s="62">
        <f ca="1">SUM(OFFSET(Data!C21,$B$68,$B$69,1,$B$70))</f>
        <v>1062</v>
      </c>
      <c r="C33" s="62">
        <f ca="1">OFFSET(Data!B21,$B$68,0,1,1)</f>
        <v>3053</v>
      </c>
      <c r="D33" s="26"/>
      <c r="E33" s="59">
        <f t="shared" ca="1" si="2"/>
        <v>1.9275446493393349E-2</v>
      </c>
      <c r="F33" s="59">
        <f t="shared" ca="1" si="3"/>
        <v>1.2015143882627038E-2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33"/>
    </row>
    <row r="34" spans="1:18" ht="15" x14ac:dyDescent="0.25">
      <c r="A34" s="53" t="s">
        <v>47</v>
      </c>
      <c r="B34" s="64">
        <f ca="1">SUM(OFFSET(Data!C22,$B$68,$B$69,1,$B$70))</f>
        <v>34439</v>
      </c>
      <c r="C34" s="64">
        <f ca="1">OFFSET(Data!B22,$B$68,0,1,1)</f>
        <v>104501</v>
      </c>
      <c r="D34" s="54"/>
      <c r="E34" s="66">
        <f t="shared" ca="1" si="2"/>
        <v>0.62507260055176417</v>
      </c>
      <c r="F34" s="66">
        <f t="shared" ca="1" si="3"/>
        <v>0.41126582079214158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33"/>
    </row>
    <row r="35" spans="1:18" x14ac:dyDescent="0.2">
      <c r="A35" s="38" t="s">
        <v>48</v>
      </c>
      <c r="B35" s="62">
        <f ca="1">SUM(OFFSET(Data!C23,$B$68,$B$69,1,$B$70))</f>
        <v>712</v>
      </c>
      <c r="C35" s="62">
        <f ca="1">OFFSET(Data!B23,$B$68,0,1,1)</f>
        <v>6787</v>
      </c>
      <c r="D35" s="26"/>
      <c r="E35" s="59">
        <f t="shared" ca="1" si="2"/>
        <v>1.2922898214026427E-2</v>
      </c>
      <c r="F35" s="59">
        <f t="shared" ca="1" si="3"/>
        <v>2.671037718027832E-2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33"/>
    </row>
    <row r="36" spans="1:18" x14ac:dyDescent="0.2">
      <c r="A36" s="38" t="s">
        <v>49</v>
      </c>
      <c r="B36" s="62">
        <f ca="1">SUM(OFFSET(Data!C24,$B$68,$B$69,1,$B$70))</f>
        <v>478</v>
      </c>
      <c r="C36" s="62">
        <f ca="1">OFFSET(Data!B24,$B$68,0,1,1)</f>
        <v>2442</v>
      </c>
      <c r="D36" s="26"/>
      <c r="E36" s="59">
        <f t="shared" ca="1" si="2"/>
        <v>8.6757659358211118E-3</v>
      </c>
      <c r="F36" s="59">
        <f t="shared" ca="1" si="3"/>
        <v>9.6105408979283418E-3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33"/>
    </row>
    <row r="37" spans="1:18" x14ac:dyDescent="0.2">
      <c r="A37" s="38" t="s">
        <v>50</v>
      </c>
      <c r="B37" s="62">
        <f ca="1">SUM(OFFSET(Data!C25,$B$68,$B$69,1,$B$70))</f>
        <v>31656</v>
      </c>
      <c r="C37" s="62">
        <f ca="1">OFFSET(Data!B25,$B$68,0,1,1)</f>
        <v>81377</v>
      </c>
      <c r="D37" s="26"/>
      <c r="E37" s="59">
        <f t="shared" ca="1" si="2"/>
        <v>0.57456076666182665</v>
      </c>
      <c r="F37" s="59">
        <f t="shared" ca="1" si="3"/>
        <v>0.32026084629431395</v>
      </c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33"/>
    </row>
    <row r="38" spans="1:18" x14ac:dyDescent="0.2">
      <c r="A38" s="38" t="s">
        <v>51</v>
      </c>
      <c r="B38" s="62">
        <f ca="1">SUM(OFFSET(Data!C26,$B$68,$B$69,1,$B$70))</f>
        <v>633</v>
      </c>
      <c r="C38" s="62">
        <f ca="1">OFFSET(Data!B26,$B$68,0,1,1)</f>
        <v>8109</v>
      </c>
      <c r="D38" s="26"/>
      <c r="E38" s="59">
        <f t="shared" ca="1" si="2"/>
        <v>1.1489037316683607E-2</v>
      </c>
      <c r="F38" s="59">
        <f t="shared" ca="1" si="3"/>
        <v>3.1913135192997925E-2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33"/>
    </row>
    <row r="39" spans="1:18" x14ac:dyDescent="0.2">
      <c r="A39" s="38" t="s">
        <v>52</v>
      </c>
      <c r="B39" s="62">
        <f ca="1">SUM(OFFSET(Data!C27,$B$68,$B$69,1,$B$70))</f>
        <v>960</v>
      </c>
      <c r="C39" s="62">
        <f ca="1">OFFSET(Data!B27,$B$68,0,1,1)</f>
        <v>5786</v>
      </c>
      <c r="D39" s="26"/>
      <c r="E39" s="59">
        <f t="shared" ca="1" si="2"/>
        <v>1.7424132423406419E-2</v>
      </c>
      <c r="F39" s="59">
        <f t="shared" ca="1" si="3"/>
        <v>2.2770921226623008E-2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33"/>
    </row>
    <row r="40" spans="1:18" ht="15" x14ac:dyDescent="0.25">
      <c r="A40" s="53" t="s">
        <v>53</v>
      </c>
      <c r="B40" s="64">
        <f ca="1">SUM(OFFSET(Data!C28,$B$68,$B$69,1,$B$70))</f>
        <v>5254</v>
      </c>
      <c r="C40" s="64">
        <f ca="1">OFFSET(Data!B28,$B$68,0,1,1)</f>
        <v>18629</v>
      </c>
      <c r="D40" s="54"/>
      <c r="E40" s="66">
        <f t="shared" ca="1" si="2"/>
        <v>9.5360824742268036E-2</v>
      </c>
      <c r="F40" s="66">
        <f t="shared" ca="1" si="3"/>
        <v>7.3314810150494306E-2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33"/>
    </row>
    <row r="41" spans="1:18" x14ac:dyDescent="0.2">
      <c r="A41" s="38" t="s">
        <v>54</v>
      </c>
      <c r="B41" s="62">
        <f ca="1">SUM(OFFSET(Data!C29,$B$68,$B$69,1,$B$70))</f>
        <v>2742</v>
      </c>
      <c r="C41" s="62">
        <f ca="1">OFFSET(Data!B29,$B$68,0,1,1)</f>
        <v>9495</v>
      </c>
      <c r="D41" s="26"/>
      <c r="E41" s="59">
        <f t="shared" ca="1" si="2"/>
        <v>4.976767823435458E-2</v>
      </c>
      <c r="F41" s="59">
        <f t="shared" ca="1" si="3"/>
        <v>3.7367766513443736E-2</v>
      </c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33"/>
    </row>
    <row r="42" spans="1:18" x14ac:dyDescent="0.2">
      <c r="A42" s="38" t="s">
        <v>55</v>
      </c>
      <c r="B42" s="62">
        <f ca="1">SUM(OFFSET(Data!C30,$B$68,$B$69,1,$B$70))</f>
        <v>926</v>
      </c>
      <c r="C42" s="62">
        <f ca="1">OFFSET(Data!B30,$B$68,0,1,1)</f>
        <v>5341</v>
      </c>
      <c r="D42" s="26"/>
      <c r="E42" s="59">
        <f t="shared" ca="1" si="2"/>
        <v>1.6807027733410775E-2</v>
      </c>
      <c r="F42" s="59">
        <f t="shared" ca="1" si="3"/>
        <v>2.1019614633839178E-2</v>
      </c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33"/>
    </row>
    <row r="43" spans="1:18" x14ac:dyDescent="0.2">
      <c r="A43" s="38" t="s">
        <v>56</v>
      </c>
      <c r="B43" s="62">
        <f ca="1">SUM(OFFSET(Data!C31,$B$68,$B$69,1,$B$70))</f>
        <v>1586</v>
      </c>
      <c r="C43" s="62">
        <f ca="1">OFFSET(Data!B31,$B$68,0,1,1)</f>
        <v>3793</v>
      </c>
      <c r="D43" s="26"/>
      <c r="E43" s="59">
        <f t="shared" ca="1" si="2"/>
        <v>2.8786118774502687E-2</v>
      </c>
      <c r="F43" s="59">
        <f t="shared" ca="1" si="3"/>
        <v>1.4927429003211385E-2</v>
      </c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33"/>
    </row>
    <row r="44" spans="1:18" ht="15" x14ac:dyDescent="0.25">
      <c r="A44" s="53" t="s">
        <v>57</v>
      </c>
      <c r="B44" s="64">
        <f ca="1">SUM(OFFSET(Data!C32,$B$68,$B$69,1,$B$70))</f>
        <v>1041</v>
      </c>
      <c r="C44" s="64">
        <f ca="1">OFFSET(Data!B32,$B$68,0,1,1)</f>
        <v>5787</v>
      </c>
      <c r="D44" s="54"/>
      <c r="E44" s="66">
        <f t="shared" ca="1" si="2"/>
        <v>1.8894293596631334E-2</v>
      </c>
      <c r="F44" s="66">
        <f t="shared" ca="1" si="3"/>
        <v>2.2774856747056232E-2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33"/>
    </row>
    <row r="45" spans="1:18" x14ac:dyDescent="0.2">
      <c r="A45" s="38" t="s">
        <v>58</v>
      </c>
      <c r="B45" s="62">
        <f ca="1">SUM(OFFSET(Data!C33,$B$68,$B$69,1,$B$70))</f>
        <v>513</v>
      </c>
      <c r="C45" s="62">
        <f ca="1">OFFSET(Data!B33,$B$68,0,1,1)</f>
        <v>2573</v>
      </c>
      <c r="D45" s="26"/>
      <c r="E45" s="59">
        <f t="shared" ca="1" si="2"/>
        <v>9.311020763757805E-3</v>
      </c>
      <c r="F45" s="59">
        <f t="shared" ca="1" si="3"/>
        <v>1.0126094074680436E-2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33"/>
    </row>
    <row r="46" spans="1:18" x14ac:dyDescent="0.2">
      <c r="A46" s="38" t="s">
        <v>59</v>
      </c>
      <c r="B46" s="62">
        <f ca="1">SUM(OFFSET(Data!C34,$B$68,$B$69,1,$B$70))</f>
        <v>528</v>
      </c>
      <c r="C46" s="62">
        <f ca="1">OFFSET(Data!B34,$B$68,0,1,1)</f>
        <v>3214</v>
      </c>
      <c r="D46" s="26"/>
      <c r="E46" s="59">
        <f t="shared" ca="1" si="2"/>
        <v>9.5832728328735291E-3</v>
      </c>
      <c r="F46" s="59">
        <f t="shared" ca="1" si="3"/>
        <v>1.2648762672375795E-2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33"/>
    </row>
    <row r="47" spans="1:18" x14ac:dyDescent="0.2">
      <c r="A47" s="39"/>
      <c r="B47" s="27"/>
      <c r="C47" s="27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33"/>
    </row>
    <row r="48" spans="1:18" x14ac:dyDescent="0.2">
      <c r="A48" s="39"/>
      <c r="B48" s="27"/>
      <c r="C48" s="27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33"/>
    </row>
    <row r="49" spans="1:18" x14ac:dyDescent="0.2">
      <c r="A49" s="39"/>
      <c r="B49" s="27"/>
      <c r="C49" s="27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33"/>
    </row>
    <row r="50" spans="1:18" x14ac:dyDescent="0.2">
      <c r="A50" s="39"/>
      <c r="B50" s="27"/>
      <c r="C50" s="27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33"/>
    </row>
    <row r="51" spans="1:18" x14ac:dyDescent="0.2">
      <c r="A51" s="39"/>
      <c r="B51" s="27"/>
      <c r="C51" s="27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33"/>
    </row>
    <row r="52" spans="1:18" x14ac:dyDescent="0.2">
      <c r="A52" s="39"/>
      <c r="B52" s="27"/>
      <c r="C52" s="27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33"/>
    </row>
    <row r="53" spans="1:18" x14ac:dyDescent="0.2">
      <c r="A53" s="39"/>
      <c r="B53" s="27"/>
      <c r="C53" s="27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33"/>
    </row>
    <row r="54" spans="1:18" x14ac:dyDescent="0.2">
      <c r="A54" s="39"/>
      <c r="B54" s="27"/>
      <c r="C54" s="27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33"/>
    </row>
    <row r="55" spans="1:18" x14ac:dyDescent="0.2">
      <c r="A55" s="39"/>
      <c r="B55" s="27"/>
      <c r="C55" s="27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33"/>
    </row>
    <row r="56" spans="1:18" x14ac:dyDescent="0.2">
      <c r="A56" s="39"/>
      <c r="B56" s="27"/>
      <c r="C56" s="27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33"/>
    </row>
    <row r="57" spans="1:18" x14ac:dyDescent="0.2">
      <c r="A57" s="39"/>
      <c r="B57" s="27"/>
      <c r="C57" s="27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33"/>
    </row>
    <row r="58" spans="1:18" x14ac:dyDescent="0.2">
      <c r="A58" s="39"/>
      <c r="B58" s="27"/>
      <c r="C58" s="2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33"/>
    </row>
    <row r="59" spans="1:18" x14ac:dyDescent="0.2">
      <c r="A59" s="39"/>
      <c r="B59" s="27"/>
      <c r="C59" s="27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33"/>
    </row>
    <row r="60" spans="1:18" x14ac:dyDescent="0.2">
      <c r="A60" s="39"/>
      <c r="B60" s="27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33"/>
    </row>
    <row r="61" spans="1:18" ht="13.5" thickBot="1" x14ac:dyDescent="0.25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3"/>
    </row>
    <row r="62" spans="1:18" hidden="1" x14ac:dyDescent="0.2">
      <c r="A62" s="73" t="s">
        <v>69</v>
      </c>
      <c r="B62" s="74"/>
      <c r="C62" s="75"/>
    </row>
    <row r="63" spans="1:18" hidden="1" x14ac:dyDescent="0.2">
      <c r="A63" s="76" t="s">
        <v>89</v>
      </c>
      <c r="B63" s="77"/>
      <c r="C63" s="78"/>
    </row>
    <row r="64" spans="1:18" hidden="1" x14ac:dyDescent="0.2">
      <c r="A64" s="79" t="s">
        <v>66</v>
      </c>
      <c r="B64" s="77" t="b">
        <f>OR(B66=B67,B66&lt;B67)</f>
        <v>1</v>
      </c>
      <c r="C64" s="78" t="b">
        <f>NOT(B64)</f>
        <v>0</v>
      </c>
    </row>
    <row r="65" spans="1:5" hidden="1" x14ac:dyDescent="0.2">
      <c r="A65" s="79" t="s">
        <v>71</v>
      </c>
      <c r="B65" s="88">
        <v>1</v>
      </c>
      <c r="C65" s="78"/>
    </row>
    <row r="66" spans="1:5" hidden="1" x14ac:dyDescent="0.2">
      <c r="A66" s="79" t="s">
        <v>73</v>
      </c>
      <c r="B66" s="88">
        <v>1</v>
      </c>
      <c r="C66" s="78"/>
    </row>
    <row r="67" spans="1:5" hidden="1" x14ac:dyDescent="0.2">
      <c r="A67" s="79" t="s">
        <v>74</v>
      </c>
      <c r="B67" s="88">
        <v>6</v>
      </c>
      <c r="C67" s="78"/>
    </row>
    <row r="68" spans="1:5" hidden="1" x14ac:dyDescent="0.2">
      <c r="A68" s="79" t="s">
        <v>72</v>
      </c>
      <c r="B68" s="88">
        <f>(B65-1)*38</f>
        <v>0</v>
      </c>
      <c r="C68" s="78"/>
    </row>
    <row r="69" spans="1:5" hidden="1" x14ac:dyDescent="0.2">
      <c r="A69" s="79" t="s">
        <v>70</v>
      </c>
      <c r="B69" s="88">
        <f>B66-1</f>
        <v>0</v>
      </c>
      <c r="C69" s="78"/>
    </row>
    <row r="70" spans="1:5" hidden="1" x14ac:dyDescent="0.2">
      <c r="A70" s="79" t="s">
        <v>67</v>
      </c>
      <c r="B70" s="88">
        <f>(B67-B66)+1</f>
        <v>6</v>
      </c>
      <c r="C70" s="78"/>
    </row>
    <row r="71" spans="1:5" hidden="1" x14ac:dyDescent="0.2">
      <c r="A71" s="76" t="str">
        <f ca="1">CONCATENATE(A72," to ",A73)</f>
        <v>Age 0  to 17</v>
      </c>
      <c r="B71" s="77"/>
      <c r="C71" s="78"/>
      <c r="E71" s="12"/>
    </row>
    <row r="72" spans="1:5" hidden="1" x14ac:dyDescent="0.2">
      <c r="A72" s="80" t="str">
        <f ca="1">IF(LEN(A74)&lt;10,A74,LEFT(A74,FIND(" ",A74,5)))</f>
        <v xml:space="preserve">Age 0 </v>
      </c>
      <c r="B72" s="81"/>
      <c r="C72" s="78"/>
      <c r="E72" s="12"/>
    </row>
    <row r="73" spans="1:5" hidden="1" x14ac:dyDescent="0.2">
      <c r="A73" s="80" t="str">
        <f ca="1">IF(LEN(A75)&lt;12,TRIM(RIGHT(A75,2)),IF(LEN(A75)&gt;12,RIGHT(A75,LEN(A75)-(FIND(" ",A75))),RIGHT(A75,LEN(A75)-(FIND("to",A75))-2)))</f>
        <v>17</v>
      </c>
      <c r="B73" s="81"/>
      <c r="C73" s="78"/>
      <c r="E73" s="12"/>
    </row>
    <row r="74" spans="1:5" hidden="1" x14ac:dyDescent="0.2">
      <c r="A74" s="80" t="str">
        <f ca="1">OFFSET(A79,$B$66-1,0,1,1)</f>
        <v>Age 0 to 4</v>
      </c>
      <c r="B74" s="81"/>
      <c r="C74" s="78"/>
      <c r="E74" s="12"/>
    </row>
    <row r="75" spans="1:5" hidden="1" x14ac:dyDescent="0.2">
      <c r="A75" s="80" t="str">
        <f ca="1">OFFSET(A79,$B$67-1,0,1,1)</f>
        <v>Age 16 to 17</v>
      </c>
      <c r="B75" s="81"/>
      <c r="C75" s="78"/>
      <c r="E75" s="12"/>
    </row>
    <row r="76" spans="1:5" hidden="1" x14ac:dyDescent="0.2">
      <c r="A76" s="76" t="s">
        <v>65</v>
      </c>
      <c r="B76" s="81"/>
      <c r="C76" s="78"/>
    </row>
    <row r="77" spans="1:5" hidden="1" x14ac:dyDescent="0.2">
      <c r="A77" s="76" t="s">
        <v>63</v>
      </c>
      <c r="B77" s="81"/>
      <c r="C77" s="78"/>
    </row>
    <row r="78" spans="1:5" hidden="1" x14ac:dyDescent="0.2">
      <c r="A78" s="76" t="s">
        <v>64</v>
      </c>
      <c r="B78" s="81"/>
      <c r="C78" s="78"/>
    </row>
    <row r="79" spans="1:5" hidden="1" x14ac:dyDescent="0.2">
      <c r="A79" s="82" t="s">
        <v>15</v>
      </c>
      <c r="B79" s="81"/>
      <c r="C79" s="78"/>
    </row>
    <row r="80" spans="1:5" hidden="1" x14ac:dyDescent="0.2">
      <c r="A80" s="82" t="s">
        <v>16</v>
      </c>
      <c r="B80" s="81"/>
      <c r="C80" s="78"/>
    </row>
    <row r="81" spans="1:3" hidden="1" x14ac:dyDescent="0.2">
      <c r="A81" s="82" t="s">
        <v>17</v>
      </c>
      <c r="B81" s="81"/>
      <c r="C81" s="78"/>
    </row>
    <row r="82" spans="1:3" hidden="1" x14ac:dyDescent="0.2">
      <c r="A82" s="82" t="s">
        <v>18</v>
      </c>
      <c r="B82" s="81"/>
      <c r="C82" s="78"/>
    </row>
    <row r="83" spans="1:3" hidden="1" x14ac:dyDescent="0.2">
      <c r="A83" s="82" t="s">
        <v>19</v>
      </c>
      <c r="B83" s="81"/>
      <c r="C83" s="78"/>
    </row>
    <row r="84" spans="1:3" hidden="1" x14ac:dyDescent="0.2">
      <c r="A84" s="82" t="s">
        <v>20</v>
      </c>
      <c r="B84" s="81"/>
      <c r="C84" s="78"/>
    </row>
    <row r="85" spans="1:3" hidden="1" x14ac:dyDescent="0.2">
      <c r="A85" s="82" t="s">
        <v>21</v>
      </c>
      <c r="B85" s="81"/>
      <c r="C85" s="78"/>
    </row>
    <row r="86" spans="1:3" hidden="1" x14ac:dyDescent="0.2">
      <c r="A86" s="82" t="s">
        <v>22</v>
      </c>
      <c r="B86" s="81"/>
      <c r="C86" s="78"/>
    </row>
    <row r="87" spans="1:3" hidden="1" x14ac:dyDescent="0.2">
      <c r="A87" s="82" t="s">
        <v>23</v>
      </c>
      <c r="B87" s="81"/>
      <c r="C87" s="78"/>
    </row>
    <row r="88" spans="1:3" hidden="1" x14ac:dyDescent="0.2">
      <c r="A88" s="82" t="s">
        <v>24</v>
      </c>
      <c r="B88" s="81"/>
      <c r="C88" s="78"/>
    </row>
    <row r="89" spans="1:3" hidden="1" x14ac:dyDescent="0.2">
      <c r="A89" s="82" t="s">
        <v>25</v>
      </c>
      <c r="B89" s="81"/>
      <c r="C89" s="78"/>
    </row>
    <row r="90" spans="1:3" hidden="1" x14ac:dyDescent="0.2">
      <c r="A90" s="82" t="s">
        <v>26</v>
      </c>
      <c r="B90" s="81"/>
      <c r="C90" s="78"/>
    </row>
    <row r="91" spans="1:3" hidden="1" x14ac:dyDescent="0.2">
      <c r="A91" s="82" t="s">
        <v>27</v>
      </c>
      <c r="B91" s="81"/>
      <c r="C91" s="78"/>
    </row>
    <row r="92" spans="1:3" hidden="1" x14ac:dyDescent="0.2">
      <c r="A92" s="82" t="s">
        <v>28</v>
      </c>
      <c r="B92" s="81"/>
      <c r="C92" s="78"/>
    </row>
    <row r="93" spans="1:3" hidden="1" x14ac:dyDescent="0.2">
      <c r="A93" s="82" t="s">
        <v>29</v>
      </c>
      <c r="B93" s="81"/>
      <c r="C93" s="78"/>
    </row>
    <row r="94" spans="1:3" hidden="1" x14ac:dyDescent="0.2">
      <c r="A94" s="82" t="s">
        <v>30</v>
      </c>
      <c r="B94" s="81"/>
      <c r="C94" s="78"/>
    </row>
    <row r="95" spans="1:3" hidden="1" x14ac:dyDescent="0.2">
      <c r="A95" s="82" t="s">
        <v>31</v>
      </c>
      <c r="B95" s="81"/>
      <c r="C95" s="78"/>
    </row>
    <row r="96" spans="1:3" hidden="1" x14ac:dyDescent="0.2">
      <c r="A96" s="82" t="s">
        <v>32</v>
      </c>
      <c r="B96" s="81"/>
      <c r="C96" s="78"/>
    </row>
    <row r="97" spans="1:3" hidden="1" x14ac:dyDescent="0.2">
      <c r="A97" s="82" t="s">
        <v>33</v>
      </c>
      <c r="B97" s="81"/>
      <c r="C97" s="78"/>
    </row>
    <row r="98" spans="1:3" hidden="1" x14ac:dyDescent="0.2">
      <c r="A98" s="82" t="s">
        <v>34</v>
      </c>
      <c r="B98" s="81"/>
      <c r="C98" s="78"/>
    </row>
    <row r="99" spans="1:3" ht="13.5" hidden="1" thickBot="1" x14ac:dyDescent="0.25">
      <c r="A99" s="83" t="s">
        <v>35</v>
      </c>
      <c r="B99" s="81"/>
      <c r="C99" s="84"/>
    </row>
    <row r="100" spans="1:3" s="85" customFormat="1" x14ac:dyDescent="0.2">
      <c r="A100" s="87"/>
    </row>
    <row r="101" spans="1:3" s="85" customFormat="1" x14ac:dyDescent="0.2">
      <c r="A101" s="87"/>
    </row>
    <row r="102" spans="1:3" s="85" customFormat="1" x14ac:dyDescent="0.2">
      <c r="A102" s="87"/>
    </row>
    <row r="103" spans="1:3" s="85" customFormat="1" x14ac:dyDescent="0.2">
      <c r="A103" s="87"/>
    </row>
    <row r="104" spans="1:3" s="85" customFormat="1" x14ac:dyDescent="0.2">
      <c r="A104" s="87"/>
    </row>
    <row r="105" spans="1:3" s="85" customFormat="1" x14ac:dyDescent="0.2">
      <c r="A105" s="87"/>
    </row>
    <row r="106" spans="1:3" s="85" customFormat="1" x14ac:dyDescent="0.2">
      <c r="A106" s="87"/>
    </row>
    <row r="107" spans="1:3" s="85" customFormat="1" x14ac:dyDescent="0.2">
      <c r="A107" s="87"/>
    </row>
    <row r="108" spans="1:3" s="85" customFormat="1" x14ac:dyDescent="0.2">
      <c r="A108" s="87"/>
    </row>
    <row r="109" spans="1:3" s="85" customFormat="1" x14ac:dyDescent="0.2">
      <c r="A109" s="87"/>
    </row>
    <row r="110" spans="1:3" s="85" customFormat="1" x14ac:dyDescent="0.2">
      <c r="A110" s="87"/>
    </row>
    <row r="111" spans="1:3" s="85" customFormat="1" x14ac:dyDescent="0.2">
      <c r="A111" s="87"/>
    </row>
    <row r="112" spans="1:3" s="85" customFormat="1" x14ac:dyDescent="0.2">
      <c r="A112" s="87"/>
    </row>
    <row r="113" spans="1:1" s="85" customFormat="1" x14ac:dyDescent="0.2">
      <c r="A113" s="87"/>
    </row>
    <row r="114" spans="1:1" s="85" customFormat="1" x14ac:dyDescent="0.2">
      <c r="A114" s="87"/>
    </row>
    <row r="115" spans="1:1" s="85" customFormat="1" x14ac:dyDescent="0.2">
      <c r="A115" s="87"/>
    </row>
    <row r="116" spans="1:1" s="85" customFormat="1" x14ac:dyDescent="0.2">
      <c r="A116" s="87"/>
    </row>
    <row r="117" spans="1:1" s="85" customFormat="1" x14ac:dyDescent="0.2">
      <c r="A117" s="87"/>
    </row>
    <row r="118" spans="1:1" s="85" customFormat="1" x14ac:dyDescent="0.2">
      <c r="A118" s="87"/>
    </row>
    <row r="119" spans="1:1" s="85" customFormat="1" x14ac:dyDescent="0.2">
      <c r="A119" s="87"/>
    </row>
    <row r="120" spans="1:1" s="85" customFormat="1" x14ac:dyDescent="0.2">
      <c r="A120" s="87"/>
    </row>
    <row r="121" spans="1:1" s="85" customFormat="1" x14ac:dyDescent="0.2">
      <c r="A121" s="87"/>
    </row>
    <row r="122" spans="1:1" s="85" customFormat="1" x14ac:dyDescent="0.2">
      <c r="A122" s="87"/>
    </row>
    <row r="123" spans="1:1" s="85" customFormat="1" x14ac:dyDescent="0.2">
      <c r="A123" s="87"/>
    </row>
    <row r="124" spans="1:1" s="85" customFormat="1" x14ac:dyDescent="0.2">
      <c r="A124" s="87"/>
    </row>
    <row r="125" spans="1:1" s="85" customFormat="1" x14ac:dyDescent="0.2">
      <c r="A125" s="87"/>
    </row>
    <row r="126" spans="1:1" s="85" customFormat="1" x14ac:dyDescent="0.2">
      <c r="A126" s="87"/>
    </row>
    <row r="127" spans="1:1" s="85" customFormat="1" x14ac:dyDescent="0.2">
      <c r="A127" s="87"/>
    </row>
    <row r="128" spans="1:1" s="85" customFormat="1" x14ac:dyDescent="0.2">
      <c r="A128" s="87"/>
    </row>
    <row r="129" spans="1:1" s="85" customFormat="1" x14ac:dyDescent="0.2">
      <c r="A129" s="87"/>
    </row>
    <row r="130" spans="1:1" s="85" customFormat="1" x14ac:dyDescent="0.2">
      <c r="A130" s="87"/>
    </row>
    <row r="131" spans="1:1" s="85" customFormat="1" x14ac:dyDescent="0.2">
      <c r="A131" s="87"/>
    </row>
    <row r="132" spans="1:1" s="85" customFormat="1" x14ac:dyDescent="0.2">
      <c r="A132" s="87"/>
    </row>
    <row r="133" spans="1:1" s="85" customFormat="1" x14ac:dyDescent="0.2">
      <c r="A133" s="87"/>
    </row>
    <row r="134" spans="1:1" s="85" customFormat="1" x14ac:dyDescent="0.2">
      <c r="A134" s="87"/>
    </row>
    <row r="135" spans="1:1" s="85" customFormat="1" x14ac:dyDescent="0.2">
      <c r="A135" s="87"/>
    </row>
    <row r="136" spans="1:1" s="85" customFormat="1" x14ac:dyDescent="0.2">
      <c r="A136" s="87"/>
    </row>
    <row r="137" spans="1:1" s="85" customFormat="1" x14ac:dyDescent="0.2">
      <c r="A137" s="87"/>
    </row>
    <row r="138" spans="1:1" s="85" customFormat="1" x14ac:dyDescent="0.2">
      <c r="A138" s="87"/>
    </row>
    <row r="139" spans="1:1" s="85" customFormat="1" x14ac:dyDescent="0.2">
      <c r="A139" s="87"/>
    </row>
    <row r="140" spans="1:1" s="85" customFormat="1" x14ac:dyDescent="0.2">
      <c r="A140" s="87"/>
    </row>
    <row r="141" spans="1:1" s="85" customFormat="1" x14ac:dyDescent="0.2">
      <c r="A141" s="87"/>
    </row>
    <row r="142" spans="1:1" s="85" customFormat="1" x14ac:dyDescent="0.2">
      <c r="A142" s="87"/>
    </row>
    <row r="143" spans="1:1" s="85" customFormat="1" x14ac:dyDescent="0.2">
      <c r="A143" s="87"/>
    </row>
    <row r="144" spans="1:1" s="85" customFormat="1" x14ac:dyDescent="0.2">
      <c r="A144" s="87"/>
    </row>
    <row r="145" spans="1:1" s="85" customFormat="1" x14ac:dyDescent="0.2">
      <c r="A145" s="87"/>
    </row>
    <row r="146" spans="1:1" s="85" customFormat="1" x14ac:dyDescent="0.2">
      <c r="A146" s="87"/>
    </row>
    <row r="147" spans="1:1" s="85" customFormat="1" x14ac:dyDescent="0.2">
      <c r="A147" s="87"/>
    </row>
    <row r="148" spans="1:1" s="85" customFormat="1" x14ac:dyDescent="0.2">
      <c r="A148" s="87"/>
    </row>
    <row r="149" spans="1:1" s="85" customFormat="1" x14ac:dyDescent="0.2">
      <c r="A149" s="87"/>
    </row>
    <row r="150" spans="1:1" s="85" customFormat="1" x14ac:dyDescent="0.2">
      <c r="A150" s="87"/>
    </row>
    <row r="151" spans="1:1" s="85" customFormat="1" x14ac:dyDescent="0.2">
      <c r="A151" s="87"/>
    </row>
    <row r="152" spans="1:1" s="85" customFormat="1" x14ac:dyDescent="0.2">
      <c r="A152" s="87"/>
    </row>
    <row r="153" spans="1:1" s="85" customFormat="1" x14ac:dyDescent="0.2">
      <c r="A153" s="87"/>
    </row>
    <row r="154" spans="1:1" s="85" customFormat="1" x14ac:dyDescent="0.2">
      <c r="A154" s="87"/>
    </row>
    <row r="155" spans="1:1" s="85" customFormat="1" x14ac:dyDescent="0.2">
      <c r="A155" s="87"/>
    </row>
    <row r="156" spans="1:1" s="85" customFormat="1" x14ac:dyDescent="0.2">
      <c r="A156" s="87"/>
    </row>
    <row r="157" spans="1:1" s="85" customFormat="1" x14ac:dyDescent="0.2">
      <c r="A157" s="87"/>
    </row>
    <row r="158" spans="1:1" s="85" customFormat="1" x14ac:dyDescent="0.2">
      <c r="A158" s="87"/>
    </row>
    <row r="159" spans="1:1" s="85" customFormat="1" x14ac:dyDescent="0.2">
      <c r="A159" s="87"/>
    </row>
    <row r="160" spans="1:1" s="85" customFormat="1" x14ac:dyDescent="0.2">
      <c r="A160" s="87"/>
    </row>
    <row r="161" spans="1:1" s="85" customFormat="1" x14ac:dyDescent="0.2">
      <c r="A161" s="87"/>
    </row>
    <row r="162" spans="1:1" s="85" customFormat="1" x14ac:dyDescent="0.2">
      <c r="A162" s="87"/>
    </row>
    <row r="163" spans="1:1" s="85" customFormat="1" x14ac:dyDescent="0.2">
      <c r="A163" s="87"/>
    </row>
    <row r="164" spans="1:1" s="85" customFormat="1" x14ac:dyDescent="0.2">
      <c r="A164" s="87"/>
    </row>
    <row r="165" spans="1:1" s="85" customFormat="1" x14ac:dyDescent="0.2">
      <c r="A165" s="87"/>
    </row>
    <row r="166" spans="1:1" s="85" customFormat="1" x14ac:dyDescent="0.2">
      <c r="A166" s="87"/>
    </row>
    <row r="167" spans="1:1" s="85" customFormat="1" x14ac:dyDescent="0.2">
      <c r="A167" s="87"/>
    </row>
    <row r="168" spans="1:1" s="85" customFormat="1" x14ac:dyDescent="0.2">
      <c r="A168" s="87"/>
    </row>
    <row r="169" spans="1:1" s="85" customFormat="1" x14ac:dyDescent="0.2">
      <c r="A169" s="87"/>
    </row>
    <row r="170" spans="1:1" s="85" customFormat="1" x14ac:dyDescent="0.2">
      <c r="A170" s="87"/>
    </row>
    <row r="171" spans="1:1" s="85" customFormat="1" x14ac:dyDescent="0.2">
      <c r="A171" s="87"/>
    </row>
    <row r="172" spans="1:1" s="85" customFormat="1" x14ac:dyDescent="0.2">
      <c r="A172" s="87"/>
    </row>
    <row r="173" spans="1:1" s="85" customFormat="1" x14ac:dyDescent="0.2">
      <c r="A173" s="87"/>
    </row>
    <row r="174" spans="1:1" s="85" customFormat="1" x14ac:dyDescent="0.2">
      <c r="A174" s="87"/>
    </row>
    <row r="175" spans="1:1" s="85" customFormat="1" x14ac:dyDescent="0.2">
      <c r="A175" s="87"/>
    </row>
    <row r="176" spans="1:1" s="85" customFormat="1" x14ac:dyDescent="0.2">
      <c r="A176" s="87"/>
    </row>
    <row r="177" spans="1:1" s="85" customFormat="1" x14ac:dyDescent="0.2">
      <c r="A177" s="87"/>
    </row>
    <row r="178" spans="1:1" s="85" customFormat="1" x14ac:dyDescent="0.2">
      <c r="A178" s="87"/>
    </row>
    <row r="179" spans="1:1" s="85" customFormat="1" x14ac:dyDescent="0.2">
      <c r="A179" s="87"/>
    </row>
    <row r="180" spans="1:1" s="85" customFormat="1" x14ac:dyDescent="0.2">
      <c r="A180" s="87"/>
    </row>
    <row r="181" spans="1:1" s="85" customFormat="1" x14ac:dyDescent="0.2">
      <c r="A181" s="87"/>
    </row>
    <row r="182" spans="1:1" s="85" customFormat="1" x14ac:dyDescent="0.2">
      <c r="A182" s="87"/>
    </row>
    <row r="183" spans="1:1" s="85" customFormat="1" x14ac:dyDescent="0.2">
      <c r="A183" s="87"/>
    </row>
    <row r="184" spans="1:1" s="85" customFormat="1" x14ac:dyDescent="0.2">
      <c r="A184" s="87"/>
    </row>
    <row r="185" spans="1:1" s="85" customFormat="1" x14ac:dyDescent="0.2">
      <c r="A185" s="87"/>
    </row>
    <row r="186" spans="1:1" s="85" customFormat="1" x14ac:dyDescent="0.2">
      <c r="A186" s="87"/>
    </row>
    <row r="187" spans="1:1" s="85" customFormat="1" x14ac:dyDescent="0.2">
      <c r="A187" s="87"/>
    </row>
    <row r="188" spans="1:1" s="85" customFormat="1" x14ac:dyDescent="0.2">
      <c r="A188" s="87"/>
    </row>
    <row r="189" spans="1:1" s="85" customFormat="1" x14ac:dyDescent="0.2">
      <c r="A189" s="87"/>
    </row>
    <row r="190" spans="1:1" s="85" customFormat="1" x14ac:dyDescent="0.2">
      <c r="A190" s="87"/>
    </row>
    <row r="191" spans="1:1" s="85" customFormat="1" x14ac:dyDescent="0.2">
      <c r="A191" s="87"/>
    </row>
    <row r="192" spans="1:1" s="85" customFormat="1" x14ac:dyDescent="0.2">
      <c r="A192" s="87"/>
    </row>
    <row r="193" spans="1:1" s="85" customFormat="1" x14ac:dyDescent="0.2">
      <c r="A193" s="87"/>
    </row>
    <row r="194" spans="1:1" s="85" customFormat="1" x14ac:dyDescent="0.2">
      <c r="A194" s="87"/>
    </row>
    <row r="195" spans="1:1" s="85" customFormat="1" x14ac:dyDescent="0.2">
      <c r="A195" s="87"/>
    </row>
    <row r="196" spans="1:1" s="85" customFormat="1" x14ac:dyDescent="0.2">
      <c r="A196" s="87"/>
    </row>
    <row r="197" spans="1:1" s="85" customFormat="1" x14ac:dyDescent="0.2">
      <c r="A197" s="87"/>
    </row>
    <row r="198" spans="1:1" s="85" customFormat="1" x14ac:dyDescent="0.2">
      <c r="A198" s="87"/>
    </row>
    <row r="199" spans="1:1" s="85" customFormat="1" x14ac:dyDescent="0.2">
      <c r="A199" s="87"/>
    </row>
    <row r="200" spans="1:1" s="85" customFormat="1" x14ac:dyDescent="0.2">
      <c r="A200" s="87"/>
    </row>
    <row r="201" spans="1:1" s="85" customFormat="1" x14ac:dyDescent="0.2">
      <c r="A201" s="87"/>
    </row>
    <row r="202" spans="1:1" s="85" customFormat="1" x14ac:dyDescent="0.2">
      <c r="A202" s="87"/>
    </row>
    <row r="203" spans="1:1" s="85" customFormat="1" x14ac:dyDescent="0.2">
      <c r="A203" s="87"/>
    </row>
    <row r="204" spans="1:1" s="85" customFormat="1" x14ac:dyDescent="0.2">
      <c r="A204" s="87"/>
    </row>
    <row r="205" spans="1:1" s="85" customFormat="1" x14ac:dyDescent="0.2">
      <c r="A205" s="87"/>
    </row>
    <row r="206" spans="1:1" s="85" customFormat="1" x14ac:dyDescent="0.2">
      <c r="A206" s="87"/>
    </row>
    <row r="207" spans="1:1" s="85" customFormat="1" x14ac:dyDescent="0.2">
      <c r="A207" s="87"/>
    </row>
    <row r="208" spans="1:1" s="85" customFormat="1" x14ac:dyDescent="0.2">
      <c r="A208" s="87"/>
    </row>
    <row r="209" spans="1:1" s="85" customFormat="1" x14ac:dyDescent="0.2">
      <c r="A209" s="87"/>
    </row>
    <row r="210" spans="1:1" s="85" customFormat="1" x14ac:dyDescent="0.2">
      <c r="A210" s="87"/>
    </row>
    <row r="211" spans="1:1" s="85" customFormat="1" x14ac:dyDescent="0.2">
      <c r="A211" s="87"/>
    </row>
    <row r="212" spans="1:1" s="85" customFormat="1" x14ac:dyDescent="0.2">
      <c r="A212" s="87"/>
    </row>
    <row r="213" spans="1:1" s="85" customFormat="1" x14ac:dyDescent="0.2">
      <c r="A213" s="87"/>
    </row>
    <row r="214" spans="1:1" s="85" customFormat="1" x14ac:dyDescent="0.2">
      <c r="A214" s="87"/>
    </row>
    <row r="215" spans="1:1" s="85" customFormat="1" x14ac:dyDescent="0.2">
      <c r="A215" s="87"/>
    </row>
    <row r="216" spans="1:1" s="85" customFormat="1" x14ac:dyDescent="0.2">
      <c r="A216" s="87"/>
    </row>
    <row r="217" spans="1:1" s="85" customFormat="1" x14ac:dyDescent="0.2">
      <c r="A217" s="87"/>
    </row>
    <row r="218" spans="1:1" s="85" customFormat="1" x14ac:dyDescent="0.2">
      <c r="A218" s="87"/>
    </row>
    <row r="219" spans="1:1" s="85" customFormat="1" x14ac:dyDescent="0.2">
      <c r="A219" s="87"/>
    </row>
    <row r="220" spans="1:1" s="85" customFormat="1" x14ac:dyDescent="0.2">
      <c r="A220" s="87"/>
    </row>
    <row r="221" spans="1:1" s="85" customFormat="1" x14ac:dyDescent="0.2">
      <c r="A221" s="87"/>
    </row>
    <row r="222" spans="1:1" s="85" customFormat="1" x14ac:dyDescent="0.2">
      <c r="A222" s="87"/>
    </row>
    <row r="223" spans="1:1" s="85" customFormat="1" x14ac:dyDescent="0.2">
      <c r="A223" s="87"/>
    </row>
    <row r="224" spans="1:1" s="85" customFormat="1" x14ac:dyDescent="0.2">
      <c r="A224" s="87"/>
    </row>
    <row r="225" spans="1:1" s="85" customFormat="1" x14ac:dyDescent="0.2">
      <c r="A225" s="87"/>
    </row>
    <row r="226" spans="1:1" s="85" customFormat="1" x14ac:dyDescent="0.2">
      <c r="A226" s="87"/>
    </row>
    <row r="227" spans="1:1" s="85" customFormat="1" x14ac:dyDescent="0.2">
      <c r="A227" s="87"/>
    </row>
    <row r="228" spans="1:1" s="85" customFormat="1" x14ac:dyDescent="0.2">
      <c r="A228" s="87"/>
    </row>
    <row r="229" spans="1:1" s="85" customFormat="1" x14ac:dyDescent="0.2">
      <c r="A229" s="87"/>
    </row>
    <row r="230" spans="1:1" s="85" customFormat="1" x14ac:dyDescent="0.2">
      <c r="A230" s="87"/>
    </row>
    <row r="231" spans="1:1" s="85" customFormat="1" x14ac:dyDescent="0.2">
      <c r="A231" s="87"/>
    </row>
    <row r="232" spans="1:1" s="85" customFormat="1" x14ac:dyDescent="0.2">
      <c r="A232" s="87"/>
    </row>
    <row r="233" spans="1:1" s="85" customFormat="1" x14ac:dyDescent="0.2">
      <c r="A233" s="87"/>
    </row>
    <row r="234" spans="1:1" s="85" customFormat="1" x14ac:dyDescent="0.2">
      <c r="A234" s="87"/>
    </row>
    <row r="235" spans="1:1" s="85" customFormat="1" x14ac:dyDescent="0.2">
      <c r="A235" s="87"/>
    </row>
    <row r="236" spans="1:1" s="85" customFormat="1" x14ac:dyDescent="0.2">
      <c r="A236" s="87"/>
    </row>
    <row r="237" spans="1:1" s="85" customFormat="1" x14ac:dyDescent="0.2">
      <c r="A237" s="87"/>
    </row>
    <row r="238" spans="1:1" s="85" customFormat="1" x14ac:dyDescent="0.2">
      <c r="A238" s="87"/>
    </row>
    <row r="239" spans="1:1" s="85" customFormat="1" x14ac:dyDescent="0.2">
      <c r="A239" s="87"/>
    </row>
    <row r="240" spans="1:1" s="85" customFormat="1" x14ac:dyDescent="0.2">
      <c r="A240" s="87"/>
    </row>
    <row r="241" spans="1:1" s="85" customFormat="1" x14ac:dyDescent="0.2">
      <c r="A241" s="87"/>
    </row>
    <row r="242" spans="1:1" s="85" customFormat="1" x14ac:dyDescent="0.2">
      <c r="A242" s="87"/>
    </row>
    <row r="243" spans="1:1" s="85" customFormat="1" x14ac:dyDescent="0.2">
      <c r="A243" s="87"/>
    </row>
    <row r="244" spans="1:1" s="85" customFormat="1" x14ac:dyDescent="0.2">
      <c r="A244" s="87"/>
    </row>
    <row r="245" spans="1:1" s="85" customFormat="1" x14ac:dyDescent="0.2">
      <c r="A245" s="87"/>
    </row>
    <row r="246" spans="1:1" s="85" customFormat="1" x14ac:dyDescent="0.2">
      <c r="A246" s="87"/>
    </row>
    <row r="247" spans="1:1" s="85" customFormat="1" x14ac:dyDescent="0.2">
      <c r="A247" s="87"/>
    </row>
    <row r="248" spans="1:1" s="85" customFormat="1" x14ac:dyDescent="0.2">
      <c r="A248" s="87"/>
    </row>
    <row r="249" spans="1:1" s="85" customFormat="1" x14ac:dyDescent="0.2">
      <c r="A249" s="87"/>
    </row>
    <row r="250" spans="1:1" s="85" customFormat="1" x14ac:dyDescent="0.2">
      <c r="A250" s="87"/>
    </row>
    <row r="251" spans="1:1" s="85" customFormat="1" x14ac:dyDescent="0.2">
      <c r="A251" s="87"/>
    </row>
    <row r="252" spans="1:1" s="85" customFormat="1" x14ac:dyDescent="0.2">
      <c r="A252" s="87"/>
    </row>
    <row r="253" spans="1:1" s="85" customFormat="1" x14ac:dyDescent="0.2">
      <c r="A253" s="87"/>
    </row>
    <row r="254" spans="1:1" s="85" customFormat="1" x14ac:dyDescent="0.2">
      <c r="A254" s="87"/>
    </row>
    <row r="255" spans="1:1" s="85" customFormat="1" x14ac:dyDescent="0.2">
      <c r="A255" s="87"/>
    </row>
    <row r="256" spans="1:1" s="85" customFormat="1" x14ac:dyDescent="0.2">
      <c r="A256" s="87"/>
    </row>
    <row r="257" spans="1:1" s="85" customFormat="1" x14ac:dyDescent="0.2">
      <c r="A257" s="87"/>
    </row>
    <row r="258" spans="1:1" s="85" customFormat="1" x14ac:dyDescent="0.2">
      <c r="A258" s="87"/>
    </row>
    <row r="259" spans="1:1" s="85" customFormat="1" x14ac:dyDescent="0.2">
      <c r="A259" s="87"/>
    </row>
    <row r="260" spans="1:1" s="85" customFormat="1" x14ac:dyDescent="0.2">
      <c r="A260" s="87"/>
    </row>
    <row r="261" spans="1:1" s="85" customFormat="1" x14ac:dyDescent="0.2">
      <c r="A261" s="87"/>
    </row>
    <row r="262" spans="1:1" s="85" customFormat="1" x14ac:dyDescent="0.2">
      <c r="A262" s="87"/>
    </row>
    <row r="263" spans="1:1" s="85" customFormat="1" x14ac:dyDescent="0.2">
      <c r="A263" s="87"/>
    </row>
    <row r="264" spans="1:1" s="85" customFormat="1" x14ac:dyDescent="0.2">
      <c r="A264" s="87"/>
    </row>
    <row r="265" spans="1:1" s="85" customFormat="1" x14ac:dyDescent="0.2">
      <c r="A265" s="87"/>
    </row>
    <row r="266" spans="1:1" s="85" customFormat="1" x14ac:dyDescent="0.2">
      <c r="A266" s="87"/>
    </row>
    <row r="267" spans="1:1" s="85" customFormat="1" x14ac:dyDescent="0.2">
      <c r="A267" s="87"/>
    </row>
    <row r="268" spans="1:1" s="85" customFormat="1" x14ac:dyDescent="0.2">
      <c r="A268" s="87"/>
    </row>
    <row r="269" spans="1:1" s="85" customFormat="1" x14ac:dyDescent="0.2">
      <c r="A269" s="87"/>
    </row>
    <row r="270" spans="1:1" s="85" customFormat="1" x14ac:dyDescent="0.2">
      <c r="A270" s="87"/>
    </row>
    <row r="271" spans="1:1" s="85" customFormat="1" x14ac:dyDescent="0.2">
      <c r="A271" s="87"/>
    </row>
    <row r="272" spans="1:1" s="85" customFormat="1" x14ac:dyDescent="0.2">
      <c r="A272" s="87"/>
    </row>
    <row r="273" spans="1:1" s="85" customFormat="1" x14ac:dyDescent="0.2">
      <c r="A273" s="87"/>
    </row>
    <row r="274" spans="1:1" s="85" customFormat="1" x14ac:dyDescent="0.2">
      <c r="A274" s="87"/>
    </row>
    <row r="275" spans="1:1" s="85" customFormat="1" x14ac:dyDescent="0.2">
      <c r="A275" s="87"/>
    </row>
    <row r="276" spans="1:1" s="85" customFormat="1" x14ac:dyDescent="0.2">
      <c r="A276" s="87"/>
    </row>
    <row r="277" spans="1:1" s="85" customFormat="1" x14ac:dyDescent="0.2">
      <c r="A277" s="87"/>
    </row>
    <row r="278" spans="1:1" s="85" customFormat="1" x14ac:dyDescent="0.2">
      <c r="A278" s="87"/>
    </row>
    <row r="279" spans="1:1" s="85" customFormat="1" x14ac:dyDescent="0.2">
      <c r="A279" s="87"/>
    </row>
    <row r="280" spans="1:1" s="85" customFormat="1" x14ac:dyDescent="0.2">
      <c r="A280" s="87"/>
    </row>
    <row r="281" spans="1:1" s="85" customFormat="1" x14ac:dyDescent="0.2">
      <c r="A281" s="87"/>
    </row>
    <row r="282" spans="1:1" s="85" customFormat="1" x14ac:dyDescent="0.2">
      <c r="A282" s="87"/>
    </row>
    <row r="283" spans="1:1" s="85" customFormat="1" x14ac:dyDescent="0.2">
      <c r="A283" s="87"/>
    </row>
    <row r="284" spans="1:1" s="85" customFormat="1" x14ac:dyDescent="0.2">
      <c r="A284" s="87"/>
    </row>
    <row r="285" spans="1:1" s="85" customFormat="1" x14ac:dyDescent="0.2">
      <c r="A285" s="87"/>
    </row>
    <row r="286" spans="1:1" s="85" customFormat="1" x14ac:dyDescent="0.2">
      <c r="A286" s="87"/>
    </row>
    <row r="287" spans="1:1" s="85" customFormat="1" x14ac:dyDescent="0.2">
      <c r="A287" s="87"/>
    </row>
    <row r="288" spans="1:1" s="85" customFormat="1" x14ac:dyDescent="0.2">
      <c r="A288" s="87"/>
    </row>
    <row r="289" spans="1:1" s="85" customFormat="1" x14ac:dyDescent="0.2">
      <c r="A289" s="87"/>
    </row>
    <row r="290" spans="1:1" s="85" customFormat="1" x14ac:dyDescent="0.2">
      <c r="A290" s="87"/>
    </row>
    <row r="291" spans="1:1" s="85" customFormat="1" x14ac:dyDescent="0.2">
      <c r="A291" s="87"/>
    </row>
    <row r="292" spans="1:1" s="85" customFormat="1" x14ac:dyDescent="0.2">
      <c r="A292" s="87"/>
    </row>
    <row r="293" spans="1:1" s="85" customFormat="1" x14ac:dyDescent="0.2">
      <c r="A293" s="87"/>
    </row>
    <row r="294" spans="1:1" s="85" customFormat="1" x14ac:dyDescent="0.2">
      <c r="A294" s="87"/>
    </row>
    <row r="295" spans="1:1" s="85" customFormat="1" x14ac:dyDescent="0.2">
      <c r="A295" s="87"/>
    </row>
    <row r="296" spans="1:1" s="85" customFormat="1" x14ac:dyDescent="0.2">
      <c r="A296" s="87"/>
    </row>
    <row r="297" spans="1:1" s="85" customFormat="1" x14ac:dyDescent="0.2">
      <c r="A297" s="87"/>
    </row>
    <row r="298" spans="1:1" s="85" customFormat="1" x14ac:dyDescent="0.2">
      <c r="A298" s="87"/>
    </row>
    <row r="299" spans="1:1" s="85" customFormat="1" x14ac:dyDescent="0.2">
      <c r="A299" s="87"/>
    </row>
    <row r="300" spans="1:1" s="85" customFormat="1" x14ac:dyDescent="0.2">
      <c r="A300" s="87"/>
    </row>
    <row r="301" spans="1:1" s="85" customFormat="1" x14ac:dyDescent="0.2">
      <c r="A301" s="87"/>
    </row>
    <row r="302" spans="1:1" s="85" customFormat="1" x14ac:dyDescent="0.2">
      <c r="A302" s="87"/>
    </row>
    <row r="303" spans="1:1" s="85" customFormat="1" x14ac:dyDescent="0.2">
      <c r="A303" s="87"/>
    </row>
    <row r="304" spans="1:1" s="85" customFormat="1" x14ac:dyDescent="0.2">
      <c r="A304" s="87"/>
    </row>
    <row r="305" spans="1:1" s="85" customFormat="1" x14ac:dyDescent="0.2">
      <c r="A305" s="87"/>
    </row>
    <row r="306" spans="1:1" s="85" customFormat="1" x14ac:dyDescent="0.2">
      <c r="A306" s="87"/>
    </row>
    <row r="307" spans="1:1" s="85" customFormat="1" x14ac:dyDescent="0.2">
      <c r="A307" s="87"/>
    </row>
    <row r="308" spans="1:1" s="85" customFormat="1" x14ac:dyDescent="0.2">
      <c r="A308" s="87"/>
    </row>
    <row r="309" spans="1:1" s="85" customFormat="1" x14ac:dyDescent="0.2">
      <c r="A309" s="87"/>
    </row>
    <row r="310" spans="1:1" s="85" customFormat="1" x14ac:dyDescent="0.2">
      <c r="A310" s="87"/>
    </row>
    <row r="311" spans="1:1" s="85" customFormat="1" x14ac:dyDescent="0.2">
      <c r="A311" s="87"/>
    </row>
    <row r="312" spans="1:1" s="85" customFormat="1" x14ac:dyDescent="0.2">
      <c r="A312" s="87"/>
    </row>
    <row r="313" spans="1:1" s="85" customFormat="1" x14ac:dyDescent="0.2">
      <c r="A313" s="87"/>
    </row>
    <row r="314" spans="1:1" s="85" customFormat="1" x14ac:dyDescent="0.2">
      <c r="A314" s="87"/>
    </row>
    <row r="315" spans="1:1" s="85" customFormat="1" x14ac:dyDescent="0.2">
      <c r="A315" s="87"/>
    </row>
    <row r="316" spans="1:1" s="85" customFormat="1" x14ac:dyDescent="0.2">
      <c r="A316" s="87"/>
    </row>
    <row r="317" spans="1:1" s="85" customFormat="1" x14ac:dyDescent="0.2">
      <c r="A317" s="87"/>
    </row>
    <row r="318" spans="1:1" s="85" customFormat="1" x14ac:dyDescent="0.2">
      <c r="A318" s="87"/>
    </row>
    <row r="319" spans="1:1" s="85" customFormat="1" x14ac:dyDescent="0.2">
      <c r="A319" s="87"/>
    </row>
    <row r="320" spans="1:1" s="85" customFormat="1" x14ac:dyDescent="0.2">
      <c r="A320" s="87"/>
    </row>
    <row r="321" spans="1:1" s="85" customFormat="1" x14ac:dyDescent="0.2">
      <c r="A321" s="87"/>
    </row>
    <row r="322" spans="1:1" s="85" customFormat="1" x14ac:dyDescent="0.2">
      <c r="A322" s="87"/>
    </row>
    <row r="323" spans="1:1" s="85" customFormat="1" x14ac:dyDescent="0.2">
      <c r="A323" s="87"/>
    </row>
    <row r="324" spans="1:1" s="85" customFormat="1" x14ac:dyDescent="0.2">
      <c r="A324" s="87"/>
    </row>
    <row r="325" spans="1:1" s="85" customFormat="1" x14ac:dyDescent="0.2">
      <c r="A325" s="87"/>
    </row>
    <row r="326" spans="1:1" s="85" customFormat="1" x14ac:dyDescent="0.2">
      <c r="A326" s="87"/>
    </row>
    <row r="327" spans="1:1" s="85" customFormat="1" x14ac:dyDescent="0.2">
      <c r="A327" s="87"/>
    </row>
    <row r="328" spans="1:1" s="85" customFormat="1" x14ac:dyDescent="0.2">
      <c r="A328" s="87"/>
    </row>
    <row r="329" spans="1:1" s="85" customFormat="1" x14ac:dyDescent="0.2">
      <c r="A329" s="87"/>
    </row>
    <row r="330" spans="1:1" s="85" customFormat="1" x14ac:dyDescent="0.2">
      <c r="A330" s="87"/>
    </row>
    <row r="331" spans="1:1" s="85" customFormat="1" x14ac:dyDescent="0.2">
      <c r="A331" s="87"/>
    </row>
    <row r="332" spans="1:1" s="85" customFormat="1" x14ac:dyDescent="0.2">
      <c r="A332" s="87"/>
    </row>
    <row r="333" spans="1:1" s="85" customFormat="1" x14ac:dyDescent="0.2">
      <c r="A333" s="87"/>
    </row>
    <row r="334" spans="1:1" s="85" customFormat="1" x14ac:dyDescent="0.2">
      <c r="A334" s="87"/>
    </row>
    <row r="335" spans="1:1" s="85" customFormat="1" x14ac:dyDescent="0.2">
      <c r="A335" s="87"/>
    </row>
    <row r="336" spans="1:1" s="85" customFormat="1" x14ac:dyDescent="0.2">
      <c r="A336" s="87"/>
    </row>
    <row r="337" spans="1:1" s="85" customFormat="1" x14ac:dyDescent="0.2">
      <c r="A337" s="87"/>
    </row>
    <row r="338" spans="1:1" s="85" customFormat="1" x14ac:dyDescent="0.2">
      <c r="A338" s="87"/>
    </row>
    <row r="339" spans="1:1" s="85" customFormat="1" x14ac:dyDescent="0.2">
      <c r="A339" s="87"/>
    </row>
    <row r="340" spans="1:1" s="85" customFormat="1" x14ac:dyDescent="0.2">
      <c r="A340" s="87"/>
    </row>
    <row r="341" spans="1:1" s="85" customFormat="1" x14ac:dyDescent="0.2">
      <c r="A341" s="87"/>
    </row>
    <row r="342" spans="1:1" s="85" customFormat="1" x14ac:dyDescent="0.2">
      <c r="A342" s="87"/>
    </row>
    <row r="343" spans="1:1" s="85" customFormat="1" x14ac:dyDescent="0.2">
      <c r="A343" s="87"/>
    </row>
    <row r="344" spans="1:1" s="85" customFormat="1" x14ac:dyDescent="0.2">
      <c r="A344" s="87"/>
    </row>
    <row r="345" spans="1:1" s="85" customFormat="1" x14ac:dyDescent="0.2">
      <c r="A345" s="87"/>
    </row>
    <row r="346" spans="1:1" s="85" customFormat="1" x14ac:dyDescent="0.2">
      <c r="A346" s="87"/>
    </row>
    <row r="347" spans="1:1" s="85" customFormat="1" x14ac:dyDescent="0.2">
      <c r="A347" s="87"/>
    </row>
    <row r="348" spans="1:1" s="85" customFormat="1" x14ac:dyDescent="0.2">
      <c r="A348" s="87"/>
    </row>
    <row r="349" spans="1:1" s="85" customFormat="1" x14ac:dyDescent="0.2">
      <c r="A349" s="87"/>
    </row>
    <row r="350" spans="1:1" s="85" customFormat="1" x14ac:dyDescent="0.2">
      <c r="A350" s="87"/>
    </row>
    <row r="351" spans="1:1" s="85" customFormat="1" x14ac:dyDescent="0.2">
      <c r="A351" s="87"/>
    </row>
    <row r="352" spans="1:1" s="85" customFormat="1" x14ac:dyDescent="0.2">
      <c r="A352" s="87"/>
    </row>
    <row r="353" spans="1:1" s="85" customFormat="1" x14ac:dyDescent="0.2">
      <c r="A353" s="87"/>
    </row>
    <row r="354" spans="1:1" s="85" customFormat="1" x14ac:dyDescent="0.2">
      <c r="A354" s="87"/>
    </row>
    <row r="355" spans="1:1" s="85" customFormat="1" x14ac:dyDescent="0.2">
      <c r="A355" s="87"/>
    </row>
    <row r="356" spans="1:1" s="85" customFormat="1" x14ac:dyDescent="0.2">
      <c r="A356" s="87"/>
    </row>
    <row r="357" spans="1:1" s="85" customFormat="1" x14ac:dyDescent="0.2">
      <c r="A357" s="87"/>
    </row>
    <row r="358" spans="1:1" s="85" customFormat="1" x14ac:dyDescent="0.2">
      <c r="A358" s="87"/>
    </row>
    <row r="359" spans="1:1" s="85" customFormat="1" x14ac:dyDescent="0.2">
      <c r="A359" s="87"/>
    </row>
    <row r="360" spans="1:1" s="85" customFormat="1" x14ac:dyDescent="0.2">
      <c r="A360" s="87"/>
    </row>
    <row r="361" spans="1:1" s="85" customFormat="1" x14ac:dyDescent="0.2">
      <c r="A361" s="87"/>
    </row>
    <row r="362" spans="1:1" s="85" customFormat="1" x14ac:dyDescent="0.2">
      <c r="A362" s="87"/>
    </row>
    <row r="363" spans="1:1" s="85" customFormat="1" x14ac:dyDescent="0.2">
      <c r="A363" s="87"/>
    </row>
    <row r="364" spans="1:1" s="85" customFormat="1" x14ac:dyDescent="0.2">
      <c r="A364" s="87"/>
    </row>
    <row r="365" spans="1:1" s="85" customFormat="1" x14ac:dyDescent="0.2">
      <c r="A365" s="87"/>
    </row>
    <row r="366" spans="1:1" s="85" customFormat="1" x14ac:dyDescent="0.2">
      <c r="A366" s="87"/>
    </row>
    <row r="367" spans="1:1" s="85" customFormat="1" x14ac:dyDescent="0.2">
      <c r="A367" s="87"/>
    </row>
    <row r="368" spans="1:1" s="85" customFormat="1" x14ac:dyDescent="0.2">
      <c r="A368" s="87"/>
    </row>
    <row r="369" spans="1:1" s="85" customFormat="1" x14ac:dyDescent="0.2">
      <c r="A369" s="87"/>
    </row>
    <row r="370" spans="1:1" s="85" customFormat="1" x14ac:dyDescent="0.2">
      <c r="A370" s="87"/>
    </row>
    <row r="371" spans="1:1" s="85" customFormat="1" x14ac:dyDescent="0.2">
      <c r="A371" s="87"/>
    </row>
    <row r="372" spans="1:1" s="85" customFormat="1" x14ac:dyDescent="0.2">
      <c r="A372" s="87"/>
    </row>
    <row r="373" spans="1:1" s="85" customFormat="1" x14ac:dyDescent="0.2">
      <c r="A373" s="87"/>
    </row>
    <row r="374" spans="1:1" s="85" customFormat="1" x14ac:dyDescent="0.2">
      <c r="A374" s="87"/>
    </row>
    <row r="375" spans="1:1" s="85" customFormat="1" x14ac:dyDescent="0.2">
      <c r="A375" s="87"/>
    </row>
    <row r="376" spans="1:1" s="85" customFormat="1" x14ac:dyDescent="0.2">
      <c r="A376" s="87"/>
    </row>
    <row r="377" spans="1:1" s="85" customFormat="1" x14ac:dyDescent="0.2">
      <c r="A377" s="87"/>
    </row>
    <row r="378" spans="1:1" s="85" customFormat="1" x14ac:dyDescent="0.2">
      <c r="A378" s="87"/>
    </row>
    <row r="379" spans="1:1" s="85" customFormat="1" x14ac:dyDescent="0.2">
      <c r="A379" s="87"/>
    </row>
    <row r="380" spans="1:1" s="85" customFormat="1" x14ac:dyDescent="0.2">
      <c r="A380" s="87"/>
    </row>
    <row r="381" spans="1:1" s="85" customFormat="1" x14ac:dyDescent="0.2">
      <c r="A381" s="87"/>
    </row>
    <row r="382" spans="1:1" s="85" customFormat="1" x14ac:dyDescent="0.2">
      <c r="A382" s="87"/>
    </row>
    <row r="383" spans="1:1" s="85" customFormat="1" x14ac:dyDescent="0.2">
      <c r="A383" s="87"/>
    </row>
    <row r="384" spans="1:1" s="85" customFormat="1" x14ac:dyDescent="0.2">
      <c r="A384" s="87"/>
    </row>
    <row r="385" spans="1:1" s="85" customFormat="1" x14ac:dyDescent="0.2">
      <c r="A385" s="87"/>
    </row>
    <row r="386" spans="1:1" s="85" customFormat="1" x14ac:dyDescent="0.2">
      <c r="A386" s="87"/>
    </row>
    <row r="387" spans="1:1" s="85" customFormat="1" x14ac:dyDescent="0.2">
      <c r="A387" s="87"/>
    </row>
    <row r="388" spans="1:1" s="85" customFormat="1" x14ac:dyDescent="0.2">
      <c r="A388" s="87"/>
    </row>
    <row r="389" spans="1:1" s="85" customFormat="1" x14ac:dyDescent="0.2">
      <c r="A389" s="87"/>
    </row>
    <row r="390" spans="1:1" s="85" customFormat="1" x14ac:dyDescent="0.2">
      <c r="A390" s="87"/>
    </row>
    <row r="391" spans="1:1" s="85" customFormat="1" x14ac:dyDescent="0.2">
      <c r="A391" s="87"/>
    </row>
    <row r="392" spans="1:1" s="85" customFormat="1" x14ac:dyDescent="0.2">
      <c r="A392" s="87"/>
    </row>
    <row r="393" spans="1:1" s="85" customFormat="1" x14ac:dyDescent="0.2">
      <c r="A393" s="87"/>
    </row>
    <row r="394" spans="1:1" s="85" customFormat="1" x14ac:dyDescent="0.2">
      <c r="A394" s="87"/>
    </row>
    <row r="395" spans="1:1" s="85" customFormat="1" x14ac:dyDescent="0.2">
      <c r="A395" s="87"/>
    </row>
    <row r="396" spans="1:1" s="85" customFormat="1" x14ac:dyDescent="0.2">
      <c r="A396" s="87"/>
    </row>
    <row r="397" spans="1:1" s="85" customFormat="1" x14ac:dyDescent="0.2">
      <c r="A397" s="87"/>
    </row>
    <row r="398" spans="1:1" s="85" customFormat="1" x14ac:dyDescent="0.2">
      <c r="A398" s="87"/>
    </row>
    <row r="399" spans="1:1" s="85" customFormat="1" x14ac:dyDescent="0.2">
      <c r="A399" s="87"/>
    </row>
    <row r="400" spans="1:1" s="85" customFormat="1" x14ac:dyDescent="0.2">
      <c r="A400" s="87"/>
    </row>
    <row r="401" spans="1:1" s="85" customFormat="1" x14ac:dyDescent="0.2">
      <c r="A401" s="87"/>
    </row>
    <row r="402" spans="1:1" s="85" customFormat="1" x14ac:dyDescent="0.2">
      <c r="A402" s="87"/>
    </row>
    <row r="403" spans="1:1" s="85" customFormat="1" x14ac:dyDescent="0.2">
      <c r="A403" s="87"/>
    </row>
    <row r="404" spans="1:1" s="85" customFormat="1" x14ac:dyDescent="0.2">
      <c r="A404" s="87"/>
    </row>
    <row r="405" spans="1:1" s="85" customFormat="1" x14ac:dyDescent="0.2">
      <c r="A405" s="87"/>
    </row>
    <row r="406" spans="1:1" s="85" customFormat="1" x14ac:dyDescent="0.2">
      <c r="A406" s="87"/>
    </row>
    <row r="407" spans="1:1" s="85" customFormat="1" x14ac:dyDescent="0.2">
      <c r="A407" s="87"/>
    </row>
    <row r="408" spans="1:1" s="85" customFormat="1" x14ac:dyDescent="0.2">
      <c r="A408" s="87"/>
    </row>
    <row r="409" spans="1:1" s="85" customFormat="1" x14ac:dyDescent="0.2">
      <c r="A409" s="87"/>
    </row>
    <row r="410" spans="1:1" s="85" customFormat="1" x14ac:dyDescent="0.2">
      <c r="A410" s="87"/>
    </row>
    <row r="411" spans="1:1" s="85" customFormat="1" x14ac:dyDescent="0.2">
      <c r="A411" s="87"/>
    </row>
    <row r="412" spans="1:1" s="85" customFormat="1" x14ac:dyDescent="0.2">
      <c r="A412" s="87"/>
    </row>
    <row r="413" spans="1:1" s="85" customFormat="1" x14ac:dyDescent="0.2">
      <c r="A413" s="87"/>
    </row>
    <row r="414" spans="1:1" s="85" customFormat="1" x14ac:dyDescent="0.2">
      <c r="A414" s="87"/>
    </row>
    <row r="415" spans="1:1" s="85" customFormat="1" x14ac:dyDescent="0.2">
      <c r="A415" s="87"/>
    </row>
    <row r="416" spans="1:1" s="85" customFormat="1" x14ac:dyDescent="0.2">
      <c r="A416" s="87"/>
    </row>
    <row r="417" spans="1:1" s="85" customFormat="1" x14ac:dyDescent="0.2">
      <c r="A417" s="87"/>
    </row>
    <row r="418" spans="1:1" s="85" customFormat="1" x14ac:dyDescent="0.2">
      <c r="A418" s="87"/>
    </row>
    <row r="419" spans="1:1" s="85" customFormat="1" x14ac:dyDescent="0.2">
      <c r="A419" s="87"/>
    </row>
    <row r="420" spans="1:1" s="85" customFormat="1" x14ac:dyDescent="0.2">
      <c r="A420" s="87"/>
    </row>
    <row r="421" spans="1:1" s="85" customFormat="1" x14ac:dyDescent="0.2">
      <c r="A421" s="87"/>
    </row>
    <row r="422" spans="1:1" s="85" customFormat="1" x14ac:dyDescent="0.2">
      <c r="A422" s="87"/>
    </row>
    <row r="423" spans="1:1" s="85" customFormat="1" x14ac:dyDescent="0.2">
      <c r="A423" s="87"/>
    </row>
    <row r="424" spans="1:1" s="85" customFormat="1" x14ac:dyDescent="0.2">
      <c r="A424" s="87"/>
    </row>
    <row r="425" spans="1:1" s="85" customFormat="1" x14ac:dyDescent="0.2">
      <c r="A425" s="87"/>
    </row>
    <row r="426" spans="1:1" s="85" customFormat="1" x14ac:dyDescent="0.2">
      <c r="A426" s="87"/>
    </row>
    <row r="427" spans="1:1" s="85" customFormat="1" x14ac:dyDescent="0.2">
      <c r="A427" s="87"/>
    </row>
    <row r="428" spans="1:1" s="85" customFormat="1" x14ac:dyDescent="0.2">
      <c r="A428" s="87"/>
    </row>
    <row r="429" spans="1:1" s="85" customFormat="1" x14ac:dyDescent="0.2">
      <c r="A429" s="87"/>
    </row>
    <row r="430" spans="1:1" s="85" customFormat="1" x14ac:dyDescent="0.2">
      <c r="A430" s="87"/>
    </row>
    <row r="431" spans="1:1" s="85" customFormat="1" x14ac:dyDescent="0.2">
      <c r="A431" s="87"/>
    </row>
    <row r="432" spans="1:1" s="85" customFormat="1" x14ac:dyDescent="0.2">
      <c r="A432" s="87"/>
    </row>
    <row r="433" spans="1:1" s="85" customFormat="1" x14ac:dyDescent="0.2">
      <c r="A433" s="87"/>
    </row>
    <row r="434" spans="1:1" s="85" customFormat="1" x14ac:dyDescent="0.2">
      <c r="A434" s="87"/>
    </row>
    <row r="435" spans="1:1" s="85" customFormat="1" x14ac:dyDescent="0.2">
      <c r="A435" s="87"/>
    </row>
    <row r="436" spans="1:1" s="85" customFormat="1" x14ac:dyDescent="0.2">
      <c r="A436" s="87"/>
    </row>
    <row r="437" spans="1:1" s="85" customFormat="1" x14ac:dyDescent="0.2">
      <c r="A437" s="87"/>
    </row>
    <row r="438" spans="1:1" s="85" customFormat="1" x14ac:dyDescent="0.2">
      <c r="A438" s="87"/>
    </row>
    <row r="439" spans="1:1" s="85" customFormat="1" x14ac:dyDescent="0.2">
      <c r="A439" s="87"/>
    </row>
    <row r="440" spans="1:1" s="85" customFormat="1" x14ac:dyDescent="0.2">
      <c r="A440" s="87"/>
    </row>
    <row r="441" spans="1:1" s="85" customFormat="1" x14ac:dyDescent="0.2">
      <c r="A441" s="87"/>
    </row>
    <row r="442" spans="1:1" s="85" customFormat="1" x14ac:dyDescent="0.2">
      <c r="A442" s="87"/>
    </row>
    <row r="443" spans="1:1" s="85" customFormat="1" x14ac:dyDescent="0.2">
      <c r="A443" s="87"/>
    </row>
    <row r="444" spans="1:1" s="85" customFormat="1" x14ac:dyDescent="0.2">
      <c r="A444" s="87"/>
    </row>
    <row r="445" spans="1:1" s="85" customFormat="1" x14ac:dyDescent="0.2">
      <c r="A445" s="87"/>
    </row>
    <row r="446" spans="1:1" s="85" customFormat="1" x14ac:dyDescent="0.2">
      <c r="A446" s="87"/>
    </row>
    <row r="447" spans="1:1" s="85" customFormat="1" x14ac:dyDescent="0.2">
      <c r="A447" s="87"/>
    </row>
    <row r="448" spans="1:1" s="85" customFormat="1" x14ac:dyDescent="0.2">
      <c r="A448" s="87"/>
    </row>
    <row r="449" spans="1:1" s="85" customFormat="1" x14ac:dyDescent="0.2">
      <c r="A449" s="87"/>
    </row>
    <row r="450" spans="1:1" s="85" customFormat="1" x14ac:dyDescent="0.2">
      <c r="A450" s="87"/>
    </row>
    <row r="451" spans="1:1" s="85" customFormat="1" x14ac:dyDescent="0.2">
      <c r="A451" s="87"/>
    </row>
    <row r="452" spans="1:1" s="85" customFormat="1" x14ac:dyDescent="0.2">
      <c r="A452" s="87"/>
    </row>
    <row r="453" spans="1:1" s="85" customFormat="1" x14ac:dyDescent="0.2">
      <c r="A453" s="87"/>
    </row>
    <row r="454" spans="1:1" s="85" customFormat="1" x14ac:dyDescent="0.2">
      <c r="A454" s="87"/>
    </row>
    <row r="455" spans="1:1" s="85" customFormat="1" x14ac:dyDescent="0.2">
      <c r="A455" s="87"/>
    </row>
    <row r="456" spans="1:1" s="85" customFormat="1" x14ac:dyDescent="0.2">
      <c r="A456" s="87"/>
    </row>
    <row r="457" spans="1:1" s="85" customFormat="1" x14ac:dyDescent="0.2">
      <c r="A457" s="87"/>
    </row>
    <row r="458" spans="1:1" s="85" customFormat="1" x14ac:dyDescent="0.2">
      <c r="A458" s="87"/>
    </row>
    <row r="459" spans="1:1" s="85" customFormat="1" x14ac:dyDescent="0.2">
      <c r="A459" s="87"/>
    </row>
    <row r="460" spans="1:1" s="85" customFormat="1" x14ac:dyDescent="0.2">
      <c r="A460" s="87"/>
    </row>
    <row r="461" spans="1:1" s="85" customFormat="1" x14ac:dyDescent="0.2">
      <c r="A461" s="87"/>
    </row>
    <row r="462" spans="1:1" s="85" customFormat="1" x14ac:dyDescent="0.2">
      <c r="A462" s="87"/>
    </row>
    <row r="463" spans="1:1" s="85" customFormat="1" x14ac:dyDescent="0.2">
      <c r="A463" s="87"/>
    </row>
    <row r="464" spans="1:1" s="85" customFormat="1" x14ac:dyDescent="0.2">
      <c r="A464" s="87"/>
    </row>
    <row r="465" spans="1:1" s="85" customFormat="1" x14ac:dyDescent="0.2">
      <c r="A465" s="87"/>
    </row>
    <row r="466" spans="1:1" s="85" customFormat="1" x14ac:dyDescent="0.2">
      <c r="A466" s="87"/>
    </row>
    <row r="467" spans="1:1" s="85" customFormat="1" x14ac:dyDescent="0.2">
      <c r="A467" s="87"/>
    </row>
    <row r="468" spans="1:1" s="85" customFormat="1" x14ac:dyDescent="0.2">
      <c r="A468" s="87"/>
    </row>
    <row r="469" spans="1:1" s="85" customFormat="1" x14ac:dyDescent="0.2">
      <c r="A469" s="87"/>
    </row>
    <row r="470" spans="1:1" s="85" customFormat="1" x14ac:dyDescent="0.2">
      <c r="A470" s="87"/>
    </row>
    <row r="471" spans="1:1" s="85" customFormat="1" x14ac:dyDescent="0.2">
      <c r="A471" s="87"/>
    </row>
    <row r="472" spans="1:1" s="85" customFormat="1" x14ac:dyDescent="0.2">
      <c r="A472" s="87"/>
    </row>
    <row r="473" spans="1:1" s="85" customFormat="1" x14ac:dyDescent="0.2">
      <c r="A473" s="87"/>
    </row>
    <row r="474" spans="1:1" s="85" customFormat="1" x14ac:dyDescent="0.2">
      <c r="A474" s="87"/>
    </row>
    <row r="475" spans="1:1" s="85" customFormat="1" x14ac:dyDescent="0.2">
      <c r="A475" s="87"/>
    </row>
    <row r="476" spans="1:1" s="85" customFormat="1" x14ac:dyDescent="0.2">
      <c r="A476" s="87"/>
    </row>
    <row r="477" spans="1:1" s="85" customFormat="1" x14ac:dyDescent="0.2">
      <c r="A477" s="87"/>
    </row>
    <row r="478" spans="1:1" s="85" customFormat="1" x14ac:dyDescent="0.2">
      <c r="A478" s="87"/>
    </row>
    <row r="479" spans="1:1" s="85" customFormat="1" x14ac:dyDescent="0.2">
      <c r="A479" s="87"/>
    </row>
    <row r="480" spans="1:1" s="85" customFormat="1" x14ac:dyDescent="0.2">
      <c r="A480" s="87"/>
    </row>
    <row r="481" spans="1:1" s="85" customFormat="1" x14ac:dyDescent="0.2">
      <c r="A481" s="87"/>
    </row>
    <row r="482" spans="1:1" s="85" customFormat="1" x14ac:dyDescent="0.2">
      <c r="A482" s="87"/>
    </row>
    <row r="483" spans="1:1" s="85" customFormat="1" x14ac:dyDescent="0.2">
      <c r="A483" s="87"/>
    </row>
    <row r="484" spans="1:1" s="85" customFormat="1" x14ac:dyDescent="0.2">
      <c r="A484" s="87"/>
    </row>
    <row r="485" spans="1:1" s="85" customFormat="1" x14ac:dyDescent="0.2">
      <c r="A485" s="87"/>
    </row>
    <row r="486" spans="1:1" s="85" customFormat="1" x14ac:dyDescent="0.2">
      <c r="A486" s="87"/>
    </row>
    <row r="487" spans="1:1" s="85" customFormat="1" x14ac:dyDescent="0.2">
      <c r="A487" s="87"/>
    </row>
    <row r="488" spans="1:1" s="85" customFormat="1" x14ac:dyDescent="0.2">
      <c r="A488" s="87"/>
    </row>
    <row r="489" spans="1:1" s="85" customFormat="1" x14ac:dyDescent="0.2">
      <c r="A489" s="87"/>
    </row>
    <row r="490" spans="1:1" s="85" customFormat="1" x14ac:dyDescent="0.2">
      <c r="A490" s="87"/>
    </row>
    <row r="491" spans="1:1" s="85" customFormat="1" x14ac:dyDescent="0.2">
      <c r="A491" s="87"/>
    </row>
    <row r="492" spans="1:1" s="85" customFormat="1" x14ac:dyDescent="0.2">
      <c r="A492" s="87"/>
    </row>
    <row r="493" spans="1:1" s="85" customFormat="1" x14ac:dyDescent="0.2">
      <c r="A493" s="87"/>
    </row>
    <row r="494" spans="1:1" s="85" customFormat="1" x14ac:dyDescent="0.2">
      <c r="A494" s="87"/>
    </row>
    <row r="495" spans="1:1" s="85" customFormat="1" x14ac:dyDescent="0.2">
      <c r="A495" s="87"/>
    </row>
    <row r="496" spans="1:1" s="85" customFormat="1" x14ac:dyDescent="0.2">
      <c r="A496" s="87"/>
    </row>
    <row r="497" spans="1:1" s="85" customFormat="1" x14ac:dyDescent="0.2">
      <c r="A497" s="87"/>
    </row>
    <row r="498" spans="1:1" s="85" customFormat="1" x14ac:dyDescent="0.2">
      <c r="A498" s="87"/>
    </row>
    <row r="499" spans="1:1" s="85" customFormat="1" x14ac:dyDescent="0.2">
      <c r="A499" s="87"/>
    </row>
    <row r="500" spans="1:1" s="85" customFormat="1" x14ac:dyDescent="0.2">
      <c r="A500" s="87"/>
    </row>
    <row r="501" spans="1:1" s="85" customFormat="1" x14ac:dyDescent="0.2">
      <c r="A501" s="87"/>
    </row>
    <row r="502" spans="1:1" s="85" customFormat="1" x14ac:dyDescent="0.2">
      <c r="A502" s="87"/>
    </row>
    <row r="503" spans="1:1" s="85" customFormat="1" x14ac:dyDescent="0.2">
      <c r="A503" s="87"/>
    </row>
    <row r="504" spans="1:1" s="85" customFormat="1" x14ac:dyDescent="0.2">
      <c r="A504" s="87"/>
    </row>
    <row r="505" spans="1:1" s="85" customFormat="1" x14ac:dyDescent="0.2">
      <c r="A505" s="87"/>
    </row>
    <row r="506" spans="1:1" s="85" customFormat="1" x14ac:dyDescent="0.2">
      <c r="A506" s="87"/>
    </row>
    <row r="507" spans="1:1" s="85" customFormat="1" x14ac:dyDescent="0.2">
      <c r="A507" s="87"/>
    </row>
    <row r="508" spans="1:1" s="85" customFormat="1" x14ac:dyDescent="0.2">
      <c r="A508" s="87"/>
    </row>
    <row r="509" spans="1:1" s="85" customFormat="1" x14ac:dyDescent="0.2">
      <c r="A509" s="87"/>
    </row>
    <row r="510" spans="1:1" s="85" customFormat="1" x14ac:dyDescent="0.2">
      <c r="A510" s="87"/>
    </row>
    <row r="511" spans="1:1" s="85" customFormat="1" x14ac:dyDescent="0.2">
      <c r="A511" s="87"/>
    </row>
    <row r="512" spans="1:1" s="85" customFormat="1" x14ac:dyDescent="0.2">
      <c r="A512" s="87"/>
    </row>
    <row r="513" spans="1:1" s="85" customFormat="1" x14ac:dyDescent="0.2">
      <c r="A513" s="87"/>
    </row>
    <row r="514" spans="1:1" s="85" customFormat="1" x14ac:dyDescent="0.2">
      <c r="A514" s="87"/>
    </row>
    <row r="515" spans="1:1" s="85" customFormat="1" x14ac:dyDescent="0.2">
      <c r="A515" s="87"/>
    </row>
    <row r="516" spans="1:1" s="85" customFormat="1" x14ac:dyDescent="0.2">
      <c r="A516" s="87"/>
    </row>
    <row r="517" spans="1:1" s="85" customFormat="1" x14ac:dyDescent="0.2">
      <c r="A517" s="87"/>
    </row>
    <row r="518" spans="1:1" s="85" customFormat="1" x14ac:dyDescent="0.2">
      <c r="A518" s="87"/>
    </row>
    <row r="519" spans="1:1" s="85" customFormat="1" x14ac:dyDescent="0.2">
      <c r="A519" s="87"/>
    </row>
    <row r="520" spans="1:1" s="85" customFormat="1" x14ac:dyDescent="0.2">
      <c r="A520" s="87"/>
    </row>
    <row r="521" spans="1:1" s="85" customFormat="1" x14ac:dyDescent="0.2">
      <c r="A521" s="87"/>
    </row>
    <row r="522" spans="1:1" s="85" customFormat="1" x14ac:dyDescent="0.2">
      <c r="A522" s="87"/>
    </row>
    <row r="523" spans="1:1" s="85" customFormat="1" x14ac:dyDescent="0.2">
      <c r="A523" s="87"/>
    </row>
    <row r="524" spans="1:1" s="85" customFormat="1" x14ac:dyDescent="0.2">
      <c r="A524" s="87"/>
    </row>
    <row r="525" spans="1:1" s="85" customFormat="1" x14ac:dyDescent="0.2">
      <c r="A525" s="87"/>
    </row>
    <row r="526" spans="1:1" s="85" customFormat="1" x14ac:dyDescent="0.2">
      <c r="A526" s="87"/>
    </row>
    <row r="527" spans="1:1" s="85" customFormat="1" x14ac:dyDescent="0.2">
      <c r="A527" s="87"/>
    </row>
    <row r="528" spans="1:1" s="85" customFormat="1" x14ac:dyDescent="0.2">
      <c r="A528" s="87"/>
    </row>
    <row r="529" spans="1:1" s="85" customFormat="1" x14ac:dyDescent="0.2">
      <c r="A529" s="87"/>
    </row>
    <row r="530" spans="1:1" s="85" customFormat="1" x14ac:dyDescent="0.2">
      <c r="A530" s="87"/>
    </row>
    <row r="531" spans="1:1" s="85" customFormat="1" x14ac:dyDescent="0.2">
      <c r="A531" s="87"/>
    </row>
    <row r="532" spans="1:1" s="85" customFormat="1" x14ac:dyDescent="0.2">
      <c r="A532" s="87"/>
    </row>
    <row r="533" spans="1:1" s="85" customFormat="1" x14ac:dyDescent="0.2">
      <c r="A533" s="87"/>
    </row>
    <row r="534" spans="1:1" s="85" customFormat="1" x14ac:dyDescent="0.2">
      <c r="A534" s="87"/>
    </row>
    <row r="535" spans="1:1" s="85" customFormat="1" x14ac:dyDescent="0.2">
      <c r="A535" s="87"/>
    </row>
    <row r="536" spans="1:1" s="85" customFormat="1" x14ac:dyDescent="0.2">
      <c r="A536" s="87"/>
    </row>
    <row r="537" spans="1:1" s="85" customFormat="1" x14ac:dyDescent="0.2">
      <c r="A537" s="87"/>
    </row>
    <row r="538" spans="1:1" s="85" customFormat="1" x14ac:dyDescent="0.2">
      <c r="A538" s="87"/>
    </row>
    <row r="539" spans="1:1" s="85" customFormat="1" x14ac:dyDescent="0.2">
      <c r="A539" s="87"/>
    </row>
    <row r="540" spans="1:1" s="85" customFormat="1" x14ac:dyDescent="0.2">
      <c r="A540" s="87"/>
    </row>
    <row r="541" spans="1:1" s="85" customFormat="1" x14ac:dyDescent="0.2">
      <c r="A541" s="87"/>
    </row>
    <row r="542" spans="1:1" s="85" customFormat="1" x14ac:dyDescent="0.2">
      <c r="A542" s="87"/>
    </row>
    <row r="543" spans="1:1" s="85" customFormat="1" x14ac:dyDescent="0.2">
      <c r="A543" s="87"/>
    </row>
    <row r="544" spans="1:1" s="85" customFormat="1" x14ac:dyDescent="0.2">
      <c r="A544" s="87"/>
    </row>
    <row r="545" spans="1:1" s="85" customFormat="1" x14ac:dyDescent="0.2">
      <c r="A545" s="87"/>
    </row>
    <row r="546" spans="1:1" s="85" customFormat="1" x14ac:dyDescent="0.2">
      <c r="A546" s="87"/>
    </row>
    <row r="547" spans="1:1" s="85" customFormat="1" x14ac:dyDescent="0.2">
      <c r="A547" s="87"/>
    </row>
    <row r="548" spans="1:1" s="85" customFormat="1" x14ac:dyDescent="0.2">
      <c r="A548" s="87"/>
    </row>
    <row r="549" spans="1:1" s="85" customFormat="1" x14ac:dyDescent="0.2">
      <c r="A549" s="87"/>
    </row>
    <row r="550" spans="1:1" s="85" customFormat="1" x14ac:dyDescent="0.2">
      <c r="A550" s="87"/>
    </row>
    <row r="551" spans="1:1" s="85" customFormat="1" x14ac:dyDescent="0.2">
      <c r="A551" s="87"/>
    </row>
    <row r="552" spans="1:1" s="85" customFormat="1" x14ac:dyDescent="0.2">
      <c r="A552" s="87"/>
    </row>
    <row r="553" spans="1:1" s="85" customFormat="1" x14ac:dyDescent="0.2">
      <c r="A553" s="87"/>
    </row>
    <row r="554" spans="1:1" s="85" customFormat="1" x14ac:dyDescent="0.2">
      <c r="A554" s="87"/>
    </row>
    <row r="555" spans="1:1" s="85" customFormat="1" x14ac:dyDescent="0.2">
      <c r="A555" s="87"/>
    </row>
    <row r="556" spans="1:1" s="85" customFormat="1" x14ac:dyDescent="0.2">
      <c r="A556" s="87"/>
    </row>
    <row r="557" spans="1:1" s="85" customFormat="1" x14ac:dyDescent="0.2">
      <c r="A557" s="87"/>
    </row>
    <row r="558" spans="1:1" s="85" customFormat="1" x14ac:dyDescent="0.2">
      <c r="A558" s="87"/>
    </row>
    <row r="559" spans="1:1" s="85" customFormat="1" x14ac:dyDescent="0.2">
      <c r="A559" s="87"/>
    </row>
    <row r="560" spans="1:1" s="85" customFormat="1" x14ac:dyDescent="0.2">
      <c r="A560" s="87"/>
    </row>
    <row r="561" spans="1:1" s="85" customFormat="1" x14ac:dyDescent="0.2">
      <c r="A561" s="87"/>
    </row>
    <row r="562" spans="1:1" s="85" customFormat="1" x14ac:dyDescent="0.2">
      <c r="A562" s="87"/>
    </row>
    <row r="563" spans="1:1" s="85" customFormat="1" x14ac:dyDescent="0.2">
      <c r="A563" s="87"/>
    </row>
    <row r="564" spans="1:1" s="85" customFormat="1" x14ac:dyDescent="0.2">
      <c r="A564" s="87"/>
    </row>
    <row r="565" spans="1:1" s="85" customFormat="1" x14ac:dyDescent="0.2">
      <c r="A565" s="87"/>
    </row>
    <row r="566" spans="1:1" s="85" customFormat="1" x14ac:dyDescent="0.2">
      <c r="A566" s="87"/>
    </row>
    <row r="567" spans="1:1" s="85" customFormat="1" x14ac:dyDescent="0.2">
      <c r="A567" s="87"/>
    </row>
    <row r="568" spans="1:1" s="85" customFormat="1" x14ac:dyDescent="0.2">
      <c r="A568" s="87"/>
    </row>
    <row r="569" spans="1:1" s="85" customFormat="1" x14ac:dyDescent="0.2">
      <c r="A569" s="87"/>
    </row>
    <row r="570" spans="1:1" s="85" customFormat="1" x14ac:dyDescent="0.2">
      <c r="A570" s="87"/>
    </row>
    <row r="571" spans="1:1" s="85" customFormat="1" x14ac:dyDescent="0.2">
      <c r="A571" s="87"/>
    </row>
    <row r="572" spans="1:1" s="85" customFormat="1" x14ac:dyDescent="0.2">
      <c r="A572" s="87"/>
    </row>
    <row r="573" spans="1:1" s="85" customFormat="1" x14ac:dyDescent="0.2">
      <c r="A573" s="87"/>
    </row>
    <row r="574" spans="1:1" s="85" customFormat="1" x14ac:dyDescent="0.2">
      <c r="A574" s="87"/>
    </row>
    <row r="575" spans="1:1" s="85" customFormat="1" x14ac:dyDescent="0.2">
      <c r="A575" s="87"/>
    </row>
    <row r="576" spans="1:1" s="85" customFormat="1" x14ac:dyDescent="0.2">
      <c r="A576" s="87"/>
    </row>
    <row r="577" spans="1:1" s="85" customFormat="1" x14ac:dyDescent="0.2">
      <c r="A577" s="87"/>
    </row>
    <row r="578" spans="1:1" s="85" customFormat="1" x14ac:dyDescent="0.2">
      <c r="A578" s="87"/>
    </row>
    <row r="579" spans="1:1" s="85" customFormat="1" x14ac:dyDescent="0.2">
      <c r="A579" s="87"/>
    </row>
    <row r="580" spans="1:1" s="85" customFormat="1" x14ac:dyDescent="0.2">
      <c r="A580" s="87"/>
    </row>
    <row r="581" spans="1:1" s="85" customFormat="1" x14ac:dyDescent="0.2">
      <c r="A581" s="87"/>
    </row>
    <row r="582" spans="1:1" s="85" customFormat="1" x14ac:dyDescent="0.2">
      <c r="A582" s="87"/>
    </row>
    <row r="583" spans="1:1" s="85" customFormat="1" x14ac:dyDescent="0.2">
      <c r="A583" s="87"/>
    </row>
    <row r="584" spans="1:1" s="85" customFormat="1" x14ac:dyDescent="0.2">
      <c r="A584" s="87"/>
    </row>
    <row r="585" spans="1:1" s="85" customFormat="1" x14ac:dyDescent="0.2">
      <c r="A585" s="87"/>
    </row>
    <row r="586" spans="1:1" s="85" customFormat="1" x14ac:dyDescent="0.2">
      <c r="A586" s="87"/>
    </row>
    <row r="587" spans="1:1" s="85" customFormat="1" x14ac:dyDescent="0.2">
      <c r="A587" s="87"/>
    </row>
    <row r="588" spans="1:1" s="85" customFormat="1" x14ac:dyDescent="0.2">
      <c r="A588" s="87"/>
    </row>
    <row r="589" spans="1:1" s="85" customFormat="1" x14ac:dyDescent="0.2">
      <c r="A589" s="87"/>
    </row>
    <row r="590" spans="1:1" s="85" customFormat="1" x14ac:dyDescent="0.2">
      <c r="A590" s="87"/>
    </row>
    <row r="591" spans="1:1" s="85" customFormat="1" x14ac:dyDescent="0.2">
      <c r="A591" s="87"/>
    </row>
    <row r="592" spans="1:1" s="85" customFormat="1" x14ac:dyDescent="0.2">
      <c r="A592" s="87"/>
    </row>
    <row r="593" spans="1:1" s="85" customFormat="1" x14ac:dyDescent="0.2">
      <c r="A593" s="87"/>
    </row>
    <row r="594" spans="1:1" s="85" customFormat="1" x14ac:dyDescent="0.2">
      <c r="A594" s="87"/>
    </row>
    <row r="595" spans="1:1" s="85" customFormat="1" x14ac:dyDescent="0.2">
      <c r="A595" s="87"/>
    </row>
    <row r="596" spans="1:1" s="85" customFormat="1" x14ac:dyDescent="0.2">
      <c r="A596" s="87"/>
    </row>
    <row r="597" spans="1:1" s="85" customFormat="1" x14ac:dyDescent="0.2">
      <c r="A597" s="87"/>
    </row>
    <row r="598" spans="1:1" s="85" customFormat="1" x14ac:dyDescent="0.2">
      <c r="A598" s="87"/>
    </row>
    <row r="599" spans="1:1" s="85" customFormat="1" x14ac:dyDescent="0.2">
      <c r="A599" s="87"/>
    </row>
    <row r="600" spans="1:1" s="85" customFormat="1" x14ac:dyDescent="0.2">
      <c r="A600" s="87"/>
    </row>
    <row r="601" spans="1:1" s="85" customFormat="1" x14ac:dyDescent="0.2">
      <c r="A601" s="87"/>
    </row>
    <row r="602" spans="1:1" s="85" customFormat="1" x14ac:dyDescent="0.2">
      <c r="A602" s="87"/>
    </row>
    <row r="603" spans="1:1" s="85" customFormat="1" x14ac:dyDescent="0.2">
      <c r="A603" s="87"/>
    </row>
    <row r="604" spans="1:1" s="85" customFormat="1" x14ac:dyDescent="0.2">
      <c r="A604" s="87"/>
    </row>
    <row r="605" spans="1:1" s="85" customFormat="1" x14ac:dyDescent="0.2">
      <c r="A605" s="87"/>
    </row>
    <row r="606" spans="1:1" s="85" customFormat="1" x14ac:dyDescent="0.2">
      <c r="A606" s="87"/>
    </row>
    <row r="607" spans="1:1" s="85" customFormat="1" x14ac:dyDescent="0.2">
      <c r="A607" s="87"/>
    </row>
    <row r="608" spans="1:1" s="85" customFormat="1" x14ac:dyDescent="0.2">
      <c r="A608" s="87"/>
    </row>
    <row r="609" spans="1:1" s="85" customFormat="1" x14ac:dyDescent="0.2">
      <c r="A609" s="87"/>
    </row>
    <row r="610" spans="1:1" s="85" customFormat="1" x14ac:dyDescent="0.2">
      <c r="A610" s="87"/>
    </row>
    <row r="611" spans="1:1" s="85" customFormat="1" x14ac:dyDescent="0.2">
      <c r="A611" s="87"/>
    </row>
    <row r="612" spans="1:1" s="85" customFormat="1" x14ac:dyDescent="0.2">
      <c r="A612" s="87"/>
    </row>
    <row r="613" spans="1:1" s="85" customFormat="1" x14ac:dyDescent="0.2">
      <c r="A613" s="87"/>
    </row>
    <row r="614" spans="1:1" s="85" customFormat="1" x14ac:dyDescent="0.2">
      <c r="A614" s="87"/>
    </row>
    <row r="615" spans="1:1" s="85" customFormat="1" x14ac:dyDescent="0.2">
      <c r="A615" s="87"/>
    </row>
    <row r="616" spans="1:1" s="85" customFormat="1" x14ac:dyDescent="0.2">
      <c r="A616" s="87"/>
    </row>
    <row r="617" spans="1:1" s="85" customFormat="1" x14ac:dyDescent="0.2">
      <c r="A617" s="87"/>
    </row>
    <row r="618" spans="1:1" s="85" customFormat="1" x14ac:dyDescent="0.2">
      <c r="A618" s="87"/>
    </row>
    <row r="619" spans="1:1" s="85" customFormat="1" x14ac:dyDescent="0.2">
      <c r="A619" s="87"/>
    </row>
    <row r="620" spans="1:1" s="85" customFormat="1" x14ac:dyDescent="0.2">
      <c r="A620" s="87"/>
    </row>
    <row r="621" spans="1:1" s="85" customFormat="1" x14ac:dyDescent="0.2">
      <c r="A621" s="87"/>
    </row>
    <row r="622" spans="1:1" s="85" customFormat="1" x14ac:dyDescent="0.2">
      <c r="A622" s="87"/>
    </row>
    <row r="623" spans="1:1" s="85" customFormat="1" x14ac:dyDescent="0.2">
      <c r="A623" s="87"/>
    </row>
    <row r="624" spans="1:1" s="85" customFormat="1" x14ac:dyDescent="0.2">
      <c r="A624" s="87"/>
    </row>
    <row r="625" spans="1:1" s="85" customFormat="1" x14ac:dyDescent="0.2">
      <c r="A625" s="87"/>
    </row>
    <row r="626" spans="1:1" s="85" customFormat="1" x14ac:dyDescent="0.2">
      <c r="A626" s="87"/>
    </row>
    <row r="627" spans="1:1" s="85" customFormat="1" x14ac:dyDescent="0.2">
      <c r="A627" s="87"/>
    </row>
    <row r="628" spans="1:1" s="85" customFormat="1" x14ac:dyDescent="0.2">
      <c r="A628" s="87"/>
    </row>
    <row r="629" spans="1:1" s="85" customFormat="1" x14ac:dyDescent="0.2">
      <c r="A629" s="87"/>
    </row>
    <row r="630" spans="1:1" s="85" customFormat="1" x14ac:dyDescent="0.2">
      <c r="A630" s="87"/>
    </row>
    <row r="631" spans="1:1" s="85" customFormat="1" x14ac:dyDescent="0.2">
      <c r="A631" s="87"/>
    </row>
    <row r="632" spans="1:1" s="85" customFormat="1" x14ac:dyDescent="0.2">
      <c r="A632" s="87"/>
    </row>
    <row r="633" spans="1:1" s="85" customFormat="1" x14ac:dyDescent="0.2">
      <c r="A633" s="87"/>
    </row>
    <row r="634" spans="1:1" s="85" customFormat="1" x14ac:dyDescent="0.2">
      <c r="A634" s="87"/>
    </row>
    <row r="635" spans="1:1" s="85" customFormat="1" x14ac:dyDescent="0.2">
      <c r="A635" s="87"/>
    </row>
    <row r="636" spans="1:1" s="85" customFormat="1" x14ac:dyDescent="0.2">
      <c r="A636" s="87"/>
    </row>
    <row r="637" spans="1:1" s="85" customFormat="1" x14ac:dyDescent="0.2">
      <c r="A637" s="87"/>
    </row>
    <row r="638" spans="1:1" s="85" customFormat="1" x14ac:dyDescent="0.2">
      <c r="A638" s="87"/>
    </row>
    <row r="639" spans="1:1" s="85" customFormat="1" x14ac:dyDescent="0.2">
      <c r="A639" s="87"/>
    </row>
    <row r="640" spans="1:1" s="85" customFormat="1" x14ac:dyDescent="0.2">
      <c r="A640" s="87"/>
    </row>
    <row r="641" spans="1:1" s="85" customFormat="1" x14ac:dyDescent="0.2">
      <c r="A641" s="87"/>
    </row>
    <row r="642" spans="1:1" s="85" customFormat="1" x14ac:dyDescent="0.2">
      <c r="A642" s="87"/>
    </row>
    <row r="643" spans="1:1" s="85" customFormat="1" x14ac:dyDescent="0.2">
      <c r="A643" s="87"/>
    </row>
    <row r="644" spans="1:1" s="85" customFormat="1" x14ac:dyDescent="0.2">
      <c r="A644" s="87"/>
    </row>
    <row r="645" spans="1:1" s="85" customFormat="1" x14ac:dyDescent="0.2">
      <c r="A645" s="87"/>
    </row>
    <row r="646" spans="1:1" s="85" customFormat="1" x14ac:dyDescent="0.2">
      <c r="A646" s="87"/>
    </row>
    <row r="647" spans="1:1" s="85" customFormat="1" x14ac:dyDescent="0.2">
      <c r="A647" s="87"/>
    </row>
    <row r="648" spans="1:1" s="85" customFormat="1" x14ac:dyDescent="0.2">
      <c r="A648" s="87"/>
    </row>
    <row r="649" spans="1:1" s="85" customFormat="1" x14ac:dyDescent="0.2">
      <c r="A649" s="87"/>
    </row>
    <row r="650" spans="1:1" s="85" customFormat="1" x14ac:dyDescent="0.2">
      <c r="A650" s="87"/>
    </row>
    <row r="651" spans="1:1" s="85" customFormat="1" x14ac:dyDescent="0.2">
      <c r="A651" s="87"/>
    </row>
    <row r="652" spans="1:1" s="85" customFormat="1" x14ac:dyDescent="0.2">
      <c r="A652" s="87"/>
    </row>
    <row r="653" spans="1:1" s="85" customFormat="1" x14ac:dyDescent="0.2">
      <c r="A653" s="87"/>
    </row>
    <row r="654" spans="1:1" s="85" customFormat="1" x14ac:dyDescent="0.2">
      <c r="A654" s="87"/>
    </row>
    <row r="655" spans="1:1" s="85" customFormat="1" x14ac:dyDescent="0.2">
      <c r="A655" s="87"/>
    </row>
    <row r="656" spans="1:1" s="85" customFormat="1" x14ac:dyDescent="0.2">
      <c r="A656" s="87"/>
    </row>
    <row r="657" spans="1:1" s="85" customFormat="1" x14ac:dyDescent="0.2">
      <c r="A657" s="87"/>
    </row>
    <row r="658" spans="1:1" s="85" customFormat="1" x14ac:dyDescent="0.2">
      <c r="A658" s="87"/>
    </row>
    <row r="659" spans="1:1" s="85" customFormat="1" x14ac:dyDescent="0.2">
      <c r="A659" s="87"/>
    </row>
    <row r="660" spans="1:1" s="85" customFormat="1" x14ac:dyDescent="0.2">
      <c r="A660" s="87"/>
    </row>
    <row r="661" spans="1:1" s="85" customFormat="1" x14ac:dyDescent="0.2">
      <c r="A661" s="87"/>
    </row>
    <row r="662" spans="1:1" s="85" customFormat="1" x14ac:dyDescent="0.2">
      <c r="A662" s="87"/>
    </row>
    <row r="663" spans="1:1" s="85" customFormat="1" x14ac:dyDescent="0.2">
      <c r="A663" s="87"/>
    </row>
    <row r="664" spans="1:1" s="85" customFormat="1" x14ac:dyDescent="0.2">
      <c r="A664" s="87"/>
    </row>
    <row r="665" spans="1:1" s="85" customFormat="1" x14ac:dyDescent="0.2">
      <c r="A665" s="87"/>
    </row>
    <row r="666" spans="1:1" s="85" customFormat="1" x14ac:dyDescent="0.2">
      <c r="A666" s="87"/>
    </row>
    <row r="667" spans="1:1" s="85" customFormat="1" x14ac:dyDescent="0.2">
      <c r="A667" s="87"/>
    </row>
    <row r="668" spans="1:1" s="85" customFormat="1" x14ac:dyDescent="0.2">
      <c r="A668" s="87"/>
    </row>
    <row r="669" spans="1:1" s="85" customFormat="1" x14ac:dyDescent="0.2">
      <c r="A669" s="87"/>
    </row>
    <row r="670" spans="1:1" s="85" customFormat="1" x14ac:dyDescent="0.2">
      <c r="A670" s="87"/>
    </row>
    <row r="671" spans="1:1" s="85" customFormat="1" x14ac:dyDescent="0.2">
      <c r="A671" s="87"/>
    </row>
    <row r="672" spans="1:1" s="85" customFormat="1" x14ac:dyDescent="0.2">
      <c r="A672" s="87"/>
    </row>
    <row r="673" spans="1:1" s="85" customFormat="1" x14ac:dyDescent="0.2">
      <c r="A673" s="87"/>
    </row>
    <row r="674" spans="1:1" s="85" customFormat="1" x14ac:dyDescent="0.2">
      <c r="A674" s="87"/>
    </row>
    <row r="675" spans="1:1" s="85" customFormat="1" x14ac:dyDescent="0.2">
      <c r="A675" s="87"/>
    </row>
    <row r="676" spans="1:1" s="85" customFormat="1" x14ac:dyDescent="0.2">
      <c r="A676" s="87"/>
    </row>
    <row r="677" spans="1:1" s="85" customFormat="1" x14ac:dyDescent="0.2">
      <c r="A677" s="87"/>
    </row>
    <row r="678" spans="1:1" s="85" customFormat="1" x14ac:dyDescent="0.2">
      <c r="A678" s="87"/>
    </row>
    <row r="679" spans="1:1" s="85" customFormat="1" x14ac:dyDescent="0.2">
      <c r="A679" s="87"/>
    </row>
    <row r="680" spans="1:1" s="85" customFormat="1" x14ac:dyDescent="0.2">
      <c r="A680" s="87"/>
    </row>
    <row r="681" spans="1:1" s="85" customFormat="1" x14ac:dyDescent="0.2">
      <c r="A681" s="87"/>
    </row>
    <row r="682" spans="1:1" s="85" customFormat="1" x14ac:dyDescent="0.2">
      <c r="A682" s="87"/>
    </row>
    <row r="683" spans="1:1" s="85" customFormat="1" x14ac:dyDescent="0.2">
      <c r="A683" s="87"/>
    </row>
    <row r="684" spans="1:1" s="85" customFormat="1" x14ac:dyDescent="0.2">
      <c r="A684" s="87"/>
    </row>
    <row r="685" spans="1:1" s="85" customFormat="1" x14ac:dyDescent="0.2">
      <c r="A685" s="87"/>
    </row>
    <row r="686" spans="1:1" s="85" customFormat="1" x14ac:dyDescent="0.2">
      <c r="A686" s="87"/>
    </row>
    <row r="687" spans="1:1" s="85" customFormat="1" x14ac:dyDescent="0.2">
      <c r="A687" s="87"/>
    </row>
    <row r="688" spans="1:1" s="85" customFormat="1" x14ac:dyDescent="0.2">
      <c r="A688" s="87"/>
    </row>
    <row r="689" spans="1:1" s="85" customFormat="1" x14ac:dyDescent="0.2">
      <c r="A689" s="87"/>
    </row>
    <row r="690" spans="1:1" s="85" customFormat="1" x14ac:dyDescent="0.2">
      <c r="A690" s="87"/>
    </row>
    <row r="691" spans="1:1" s="85" customFormat="1" x14ac:dyDescent="0.2">
      <c r="A691" s="87"/>
    </row>
    <row r="692" spans="1:1" s="85" customFormat="1" x14ac:dyDescent="0.2">
      <c r="A692" s="87"/>
    </row>
    <row r="693" spans="1:1" s="85" customFormat="1" x14ac:dyDescent="0.2">
      <c r="A693" s="87"/>
    </row>
    <row r="694" spans="1:1" s="85" customFormat="1" x14ac:dyDescent="0.2">
      <c r="A694" s="87"/>
    </row>
    <row r="695" spans="1:1" s="85" customFormat="1" x14ac:dyDescent="0.2">
      <c r="A695" s="87"/>
    </row>
    <row r="696" spans="1:1" s="85" customFormat="1" x14ac:dyDescent="0.2">
      <c r="A696" s="87"/>
    </row>
    <row r="697" spans="1:1" s="85" customFormat="1" x14ac:dyDescent="0.2">
      <c r="A697" s="87"/>
    </row>
    <row r="698" spans="1:1" s="85" customFormat="1" x14ac:dyDescent="0.2">
      <c r="A698" s="87"/>
    </row>
    <row r="699" spans="1:1" s="85" customFormat="1" x14ac:dyDescent="0.2">
      <c r="A699" s="87"/>
    </row>
    <row r="700" spans="1:1" s="85" customFormat="1" x14ac:dyDescent="0.2">
      <c r="A700" s="87"/>
    </row>
    <row r="701" spans="1:1" s="85" customFormat="1" x14ac:dyDescent="0.2">
      <c r="A701" s="87"/>
    </row>
  </sheetData>
  <sheetProtection password="F66C" sheet="1" scenarios="1"/>
  <protectedRanges>
    <protectedRange sqref="A3:F9" name="Range1"/>
  </protectedRanges>
  <conditionalFormatting sqref="A2:R3 A5:R5 A7:R7 A9:R9 A20:R20 D10:D19 D21:D46 B4:R4 B6:R6 B8:R8 G10:R19 G21:R61 A47:F61">
    <cfRule type="expression" dxfId="0" priority="1">
      <formula>$C$64</formula>
    </cfRule>
  </conditionalFormatting>
  <pageMargins left="0.7" right="0.7" top="0.75" bottom="0.75" header="0.3" footer="0.3"/>
  <pageSetup paperSize="9" scale="43" orientation="portrait" r:id="rId1"/>
  <rowBreaks count="1" manualBreakCount="1">
    <brk id="6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locked="0" defaultSize="0" autoLine="0" autoPict="0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3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Drop Down 3">
              <controlPr locked="0"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2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Drop Down 5">
              <controlPr locked="0" defaultSize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3</xdr:col>
                    <xdr:colOff>0</xdr:colOff>
                    <xdr:row>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2"/>
  <sheetViews>
    <sheetView tabSelected="1" zoomScale="115" zoomScaleNormal="115" workbookViewId="0">
      <selection activeCell="F31" sqref="F31"/>
    </sheetView>
  </sheetViews>
  <sheetFormatPr defaultRowHeight="12.75" customHeight="1" x14ac:dyDescent="0.2"/>
  <cols>
    <col min="1" max="1" width="48" customWidth="1"/>
    <col min="2" max="23" width="15" customWidth="1"/>
    <col min="24" max="16384" width="9.140625" style="15"/>
  </cols>
  <sheetData>
    <row r="1" spans="1:23" ht="15.75" x14ac:dyDescent="0.2">
      <c r="A1" s="22" t="s">
        <v>0</v>
      </c>
    </row>
    <row r="2" spans="1:23" x14ac:dyDescent="0.2">
      <c r="A2" s="2" t="s">
        <v>1</v>
      </c>
    </row>
    <row r="4" spans="1:23" x14ac:dyDescent="0.2">
      <c r="A4" s="3" t="s">
        <v>2</v>
      </c>
      <c r="B4" s="3" t="s">
        <v>3</v>
      </c>
    </row>
    <row r="5" spans="1:23" x14ac:dyDescent="0.2">
      <c r="A5" s="3" t="s">
        <v>4</v>
      </c>
      <c r="B5" s="3" t="s">
        <v>5</v>
      </c>
    </row>
    <row r="6" spans="1:23" x14ac:dyDescent="0.2">
      <c r="A6" s="3" t="s">
        <v>6</v>
      </c>
      <c r="B6" s="3">
        <v>2011</v>
      </c>
    </row>
    <row r="7" spans="1:23" x14ac:dyDescent="0.2">
      <c r="A7" s="3" t="s">
        <v>7</v>
      </c>
      <c r="B7" s="3" t="s">
        <v>8</v>
      </c>
    </row>
    <row r="8" spans="1:23" x14ac:dyDescent="0.2">
      <c r="A8" s="3" t="s">
        <v>9</v>
      </c>
      <c r="B8" s="3" t="s">
        <v>10</v>
      </c>
    </row>
    <row r="9" spans="1:23" s="16" customFormat="1" ht="20.25" customHeight="1" x14ac:dyDescent="0.2">
      <c r="A9" s="6" t="s">
        <v>11</v>
      </c>
      <c r="B9" s="6" t="s">
        <v>12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6" customFormat="1" ht="26.1" customHeight="1" x14ac:dyDescent="0.2">
      <c r="A10" s="8" t="s">
        <v>13</v>
      </c>
      <c r="B10" s="9" t="s">
        <v>14</v>
      </c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  <c r="L10" s="9" t="s">
        <v>24</v>
      </c>
      <c r="M10" s="9" t="s">
        <v>25</v>
      </c>
      <c r="N10" s="9" t="s">
        <v>26</v>
      </c>
      <c r="O10" s="9" t="s">
        <v>27</v>
      </c>
      <c r="P10" s="9" t="s">
        <v>28</v>
      </c>
      <c r="Q10" s="9" t="s">
        <v>29</v>
      </c>
      <c r="R10" s="9" t="s">
        <v>30</v>
      </c>
      <c r="S10" s="9" t="s">
        <v>31</v>
      </c>
      <c r="T10" s="9" t="s">
        <v>32</v>
      </c>
      <c r="U10" s="9" t="s">
        <v>33</v>
      </c>
      <c r="V10" s="9" t="s">
        <v>34</v>
      </c>
      <c r="W10" s="9" t="s">
        <v>35</v>
      </c>
    </row>
    <row r="11" spans="1:23" x14ac:dyDescent="0.2">
      <c r="A11" s="4" t="s">
        <v>36</v>
      </c>
      <c r="B11" s="13">
        <v>254096</v>
      </c>
      <c r="C11" s="13">
        <v>18750</v>
      </c>
      <c r="D11" s="21">
        <v>9697</v>
      </c>
      <c r="E11" s="21">
        <v>5834</v>
      </c>
      <c r="F11" s="21">
        <v>13202</v>
      </c>
      <c r="G11" s="13">
        <v>2660</v>
      </c>
      <c r="H11" s="13">
        <v>4953</v>
      </c>
      <c r="I11" s="13">
        <v>7010</v>
      </c>
      <c r="J11" s="13">
        <v>30818</v>
      </c>
      <c r="K11" s="13">
        <v>40157</v>
      </c>
      <c r="L11" s="13">
        <v>33028</v>
      </c>
      <c r="M11" s="13">
        <v>21539</v>
      </c>
      <c r="N11" s="13">
        <v>15678</v>
      </c>
      <c r="O11" s="13">
        <v>11778</v>
      </c>
      <c r="P11" s="13">
        <v>9736</v>
      </c>
      <c r="Q11" s="13">
        <v>7823</v>
      </c>
      <c r="R11" s="13">
        <v>5863</v>
      </c>
      <c r="S11" s="13">
        <v>4140</v>
      </c>
      <c r="T11" s="13">
        <v>4029</v>
      </c>
      <c r="U11" s="13">
        <v>3204</v>
      </c>
      <c r="V11" s="13">
        <v>2407</v>
      </c>
      <c r="W11" s="13">
        <v>1790</v>
      </c>
    </row>
    <row r="12" spans="1:23" s="17" customFormat="1" x14ac:dyDescent="0.2">
      <c r="A12" s="10" t="s">
        <v>37</v>
      </c>
      <c r="B12" s="14">
        <v>114819</v>
      </c>
      <c r="C12" s="14">
        <v>4152</v>
      </c>
      <c r="D12" s="14">
        <v>1560</v>
      </c>
      <c r="E12" s="14">
        <v>881</v>
      </c>
      <c r="F12" s="14">
        <v>2234</v>
      </c>
      <c r="G12" s="14">
        <v>513</v>
      </c>
      <c r="H12" s="14">
        <v>961</v>
      </c>
      <c r="I12" s="14">
        <v>2427</v>
      </c>
      <c r="J12" s="14">
        <v>14594</v>
      </c>
      <c r="K12" s="14">
        <v>22057</v>
      </c>
      <c r="L12" s="14">
        <v>16930</v>
      </c>
      <c r="M12" s="14">
        <v>10256</v>
      </c>
      <c r="N12" s="14">
        <v>7728</v>
      </c>
      <c r="O12" s="14">
        <v>6320</v>
      </c>
      <c r="P12" s="14">
        <v>5433</v>
      </c>
      <c r="Q12" s="14">
        <v>4658</v>
      </c>
      <c r="R12" s="14">
        <v>4074</v>
      </c>
      <c r="S12" s="14">
        <v>2751</v>
      </c>
      <c r="T12" s="14">
        <v>2124</v>
      </c>
      <c r="U12" s="14">
        <v>1954</v>
      </c>
      <c r="V12" s="14">
        <v>1732</v>
      </c>
      <c r="W12" s="14">
        <v>1480</v>
      </c>
    </row>
    <row r="13" spans="1:23" x14ac:dyDescent="0.2">
      <c r="A13" s="18" t="s">
        <v>38</v>
      </c>
      <c r="B13" s="19">
        <v>79231</v>
      </c>
      <c r="C13" s="19">
        <v>3094</v>
      </c>
      <c r="D13" s="19">
        <v>1249</v>
      </c>
      <c r="E13" s="19">
        <v>733</v>
      </c>
      <c r="F13" s="19">
        <v>1868</v>
      </c>
      <c r="G13" s="19">
        <v>426</v>
      </c>
      <c r="H13" s="19">
        <v>804</v>
      </c>
      <c r="I13" s="19">
        <v>1875</v>
      </c>
      <c r="J13" s="19">
        <v>9953</v>
      </c>
      <c r="K13" s="19">
        <v>13002</v>
      </c>
      <c r="L13" s="19">
        <v>9089</v>
      </c>
      <c r="M13" s="19">
        <v>5937</v>
      </c>
      <c r="N13" s="19">
        <v>5390</v>
      </c>
      <c r="O13" s="19">
        <v>4984</v>
      </c>
      <c r="P13" s="19">
        <v>4542</v>
      </c>
      <c r="Q13" s="19">
        <v>3924</v>
      </c>
      <c r="R13" s="19">
        <v>3494</v>
      </c>
      <c r="S13" s="19">
        <v>2392</v>
      </c>
      <c r="T13" s="19">
        <v>1824</v>
      </c>
      <c r="U13" s="19">
        <v>1707</v>
      </c>
      <c r="V13" s="19">
        <v>1583</v>
      </c>
      <c r="W13" s="19">
        <v>1361</v>
      </c>
    </row>
    <row r="14" spans="1:23" x14ac:dyDescent="0.2">
      <c r="A14" s="18" t="s">
        <v>39</v>
      </c>
      <c r="B14" s="19">
        <v>3863</v>
      </c>
      <c r="C14" s="19">
        <v>41</v>
      </c>
      <c r="D14" s="19">
        <v>14</v>
      </c>
      <c r="E14" s="19">
        <v>8</v>
      </c>
      <c r="F14" s="19">
        <v>19</v>
      </c>
      <c r="G14" s="19">
        <v>9</v>
      </c>
      <c r="H14" s="19">
        <v>8</v>
      </c>
      <c r="I14" s="19">
        <v>39</v>
      </c>
      <c r="J14" s="19">
        <v>401</v>
      </c>
      <c r="K14" s="19">
        <v>703</v>
      </c>
      <c r="L14" s="19">
        <v>590</v>
      </c>
      <c r="M14" s="19">
        <v>328</v>
      </c>
      <c r="N14" s="19">
        <v>279</v>
      </c>
      <c r="O14" s="19">
        <v>234</v>
      </c>
      <c r="P14" s="19">
        <v>209</v>
      </c>
      <c r="Q14" s="19">
        <v>229</v>
      </c>
      <c r="R14" s="19">
        <v>179</v>
      </c>
      <c r="S14" s="19">
        <v>152</v>
      </c>
      <c r="T14" s="19">
        <v>171</v>
      </c>
      <c r="U14" s="19">
        <v>130</v>
      </c>
      <c r="V14" s="19">
        <v>73</v>
      </c>
      <c r="W14" s="19">
        <v>47</v>
      </c>
    </row>
    <row r="15" spans="1:23" x14ac:dyDescent="0.2">
      <c r="A15" s="18" t="s">
        <v>40</v>
      </c>
      <c r="B15" s="19">
        <v>175</v>
      </c>
      <c r="C15" s="19">
        <v>18</v>
      </c>
      <c r="D15" s="19">
        <v>13</v>
      </c>
      <c r="E15" s="19">
        <v>3</v>
      </c>
      <c r="F15" s="19">
        <v>15</v>
      </c>
      <c r="G15" s="19">
        <v>1</v>
      </c>
      <c r="H15" s="19">
        <v>3</v>
      </c>
      <c r="I15" s="19">
        <v>3</v>
      </c>
      <c r="J15" s="19">
        <v>20</v>
      </c>
      <c r="K15" s="19">
        <v>30</v>
      </c>
      <c r="L15" s="19">
        <v>16</v>
      </c>
      <c r="M15" s="19">
        <v>20</v>
      </c>
      <c r="N15" s="19">
        <v>8</v>
      </c>
      <c r="O15" s="19">
        <v>4</v>
      </c>
      <c r="P15" s="19">
        <v>9</v>
      </c>
      <c r="Q15" s="19">
        <v>5</v>
      </c>
      <c r="R15" s="19">
        <v>3</v>
      </c>
      <c r="S15" s="19">
        <v>2</v>
      </c>
      <c r="T15" s="19">
        <v>1</v>
      </c>
      <c r="U15" s="19">
        <v>0</v>
      </c>
      <c r="V15" s="19">
        <v>0</v>
      </c>
      <c r="W15" s="19">
        <v>1</v>
      </c>
    </row>
    <row r="16" spans="1:23" x14ac:dyDescent="0.2">
      <c r="A16" s="18" t="s">
        <v>41</v>
      </c>
      <c r="B16" s="19">
        <v>31550</v>
      </c>
      <c r="C16" s="19">
        <v>999</v>
      </c>
      <c r="D16" s="19">
        <v>284</v>
      </c>
      <c r="E16" s="19">
        <v>137</v>
      </c>
      <c r="F16" s="19">
        <v>332</v>
      </c>
      <c r="G16" s="19">
        <v>77</v>
      </c>
      <c r="H16" s="19">
        <v>146</v>
      </c>
      <c r="I16" s="19">
        <v>510</v>
      </c>
      <c r="J16" s="19">
        <v>4220</v>
      </c>
      <c r="K16" s="19">
        <v>8322</v>
      </c>
      <c r="L16" s="19">
        <v>7235</v>
      </c>
      <c r="M16" s="19">
        <v>3971</v>
      </c>
      <c r="N16" s="19">
        <v>2051</v>
      </c>
      <c r="O16" s="19">
        <v>1098</v>
      </c>
      <c r="P16" s="19">
        <v>673</v>
      </c>
      <c r="Q16" s="19">
        <v>500</v>
      </c>
      <c r="R16" s="19">
        <v>398</v>
      </c>
      <c r="S16" s="19">
        <v>205</v>
      </c>
      <c r="T16" s="19">
        <v>128</v>
      </c>
      <c r="U16" s="19">
        <v>117</v>
      </c>
      <c r="V16" s="19">
        <v>76</v>
      </c>
      <c r="W16" s="19">
        <v>71</v>
      </c>
    </row>
    <row r="17" spans="1:23" x14ac:dyDescent="0.2">
      <c r="A17" s="10" t="s">
        <v>42</v>
      </c>
      <c r="B17" s="14">
        <v>10360</v>
      </c>
      <c r="C17" s="14">
        <v>1851</v>
      </c>
      <c r="D17" s="14">
        <v>732</v>
      </c>
      <c r="E17" s="14">
        <v>330</v>
      </c>
      <c r="F17" s="14">
        <v>744</v>
      </c>
      <c r="G17" s="14">
        <v>121</v>
      </c>
      <c r="H17" s="14">
        <v>283</v>
      </c>
      <c r="I17" s="14">
        <v>326</v>
      </c>
      <c r="J17" s="14">
        <v>1391</v>
      </c>
      <c r="K17" s="14">
        <v>1507</v>
      </c>
      <c r="L17" s="14">
        <v>1039</v>
      </c>
      <c r="M17" s="14">
        <v>579</v>
      </c>
      <c r="N17" s="14">
        <v>442</v>
      </c>
      <c r="O17" s="14">
        <v>339</v>
      </c>
      <c r="P17" s="14">
        <v>243</v>
      </c>
      <c r="Q17" s="14">
        <v>157</v>
      </c>
      <c r="R17" s="14">
        <v>83</v>
      </c>
      <c r="S17" s="14">
        <v>52</v>
      </c>
      <c r="T17" s="14">
        <v>58</v>
      </c>
      <c r="U17" s="14">
        <v>38</v>
      </c>
      <c r="V17" s="14">
        <v>23</v>
      </c>
      <c r="W17" s="14">
        <v>22</v>
      </c>
    </row>
    <row r="18" spans="1:23" x14ac:dyDescent="0.2">
      <c r="A18" s="18" t="s">
        <v>43</v>
      </c>
      <c r="B18" s="19">
        <v>2837</v>
      </c>
      <c r="C18" s="19">
        <v>433</v>
      </c>
      <c r="D18" s="19">
        <v>243</v>
      </c>
      <c r="E18" s="19">
        <v>116</v>
      </c>
      <c r="F18" s="19">
        <v>307</v>
      </c>
      <c r="G18" s="19">
        <v>57</v>
      </c>
      <c r="H18" s="19">
        <v>111</v>
      </c>
      <c r="I18" s="19">
        <v>112</v>
      </c>
      <c r="J18" s="19">
        <v>353</v>
      </c>
      <c r="K18" s="19">
        <v>320</v>
      </c>
      <c r="L18" s="19">
        <v>194</v>
      </c>
      <c r="M18" s="19">
        <v>150</v>
      </c>
      <c r="N18" s="19">
        <v>125</v>
      </c>
      <c r="O18" s="19">
        <v>108</v>
      </c>
      <c r="P18" s="19">
        <v>74</v>
      </c>
      <c r="Q18" s="19">
        <v>31</v>
      </c>
      <c r="R18" s="19">
        <v>26</v>
      </c>
      <c r="S18" s="19">
        <v>13</v>
      </c>
      <c r="T18" s="19">
        <v>23</v>
      </c>
      <c r="U18" s="19">
        <v>15</v>
      </c>
      <c r="V18" s="19">
        <v>12</v>
      </c>
      <c r="W18" s="19">
        <v>14</v>
      </c>
    </row>
    <row r="19" spans="1:23" x14ac:dyDescent="0.2">
      <c r="A19" s="18" t="s">
        <v>44</v>
      </c>
      <c r="B19" s="19">
        <v>1509</v>
      </c>
      <c r="C19" s="19">
        <v>277</v>
      </c>
      <c r="D19" s="19">
        <v>85</v>
      </c>
      <c r="E19" s="19">
        <v>51</v>
      </c>
      <c r="F19" s="19">
        <v>92</v>
      </c>
      <c r="G19" s="19">
        <v>15</v>
      </c>
      <c r="H19" s="19">
        <v>35</v>
      </c>
      <c r="I19" s="19">
        <v>32</v>
      </c>
      <c r="J19" s="19">
        <v>235</v>
      </c>
      <c r="K19" s="19">
        <v>185</v>
      </c>
      <c r="L19" s="19">
        <v>167</v>
      </c>
      <c r="M19" s="19">
        <v>73</v>
      </c>
      <c r="N19" s="19">
        <v>75</v>
      </c>
      <c r="O19" s="19">
        <v>62</v>
      </c>
      <c r="P19" s="19">
        <v>41</v>
      </c>
      <c r="Q19" s="19">
        <v>48</v>
      </c>
      <c r="R19" s="19">
        <v>14</v>
      </c>
      <c r="S19" s="19">
        <v>9</v>
      </c>
      <c r="T19" s="19">
        <v>7</v>
      </c>
      <c r="U19" s="19">
        <v>1</v>
      </c>
      <c r="V19" s="19">
        <v>3</v>
      </c>
      <c r="W19" s="19">
        <v>2</v>
      </c>
    </row>
    <row r="20" spans="1:23" x14ac:dyDescent="0.2">
      <c r="A20" s="18" t="s">
        <v>45</v>
      </c>
      <c r="B20" s="19">
        <v>2961</v>
      </c>
      <c r="C20" s="19">
        <v>640</v>
      </c>
      <c r="D20" s="19">
        <v>203</v>
      </c>
      <c r="E20" s="19">
        <v>93</v>
      </c>
      <c r="F20" s="19">
        <v>172</v>
      </c>
      <c r="G20" s="19">
        <v>24</v>
      </c>
      <c r="H20" s="19">
        <v>45</v>
      </c>
      <c r="I20" s="19">
        <v>92</v>
      </c>
      <c r="J20" s="19">
        <v>448</v>
      </c>
      <c r="K20" s="19">
        <v>445</v>
      </c>
      <c r="L20" s="19">
        <v>293</v>
      </c>
      <c r="M20" s="19">
        <v>151</v>
      </c>
      <c r="N20" s="19">
        <v>110</v>
      </c>
      <c r="O20" s="19">
        <v>87</v>
      </c>
      <c r="P20" s="19">
        <v>67</v>
      </c>
      <c r="Q20" s="19">
        <v>42</v>
      </c>
      <c r="R20" s="19">
        <v>14</v>
      </c>
      <c r="S20" s="19">
        <v>9</v>
      </c>
      <c r="T20" s="19">
        <v>14</v>
      </c>
      <c r="U20" s="19">
        <v>8</v>
      </c>
      <c r="V20" s="19">
        <v>3</v>
      </c>
      <c r="W20" s="19">
        <v>1</v>
      </c>
    </row>
    <row r="21" spans="1:23" x14ac:dyDescent="0.2">
      <c r="A21" s="18" t="s">
        <v>46</v>
      </c>
      <c r="B21" s="19">
        <v>3053</v>
      </c>
      <c r="C21" s="19">
        <v>501</v>
      </c>
      <c r="D21" s="19">
        <v>201</v>
      </c>
      <c r="E21" s="19">
        <v>70</v>
      </c>
      <c r="F21" s="19">
        <v>173</v>
      </c>
      <c r="G21" s="19">
        <v>25</v>
      </c>
      <c r="H21" s="19">
        <v>92</v>
      </c>
      <c r="I21" s="19">
        <v>90</v>
      </c>
      <c r="J21" s="19">
        <v>355</v>
      </c>
      <c r="K21" s="19">
        <v>557</v>
      </c>
      <c r="L21" s="19">
        <v>385</v>
      </c>
      <c r="M21" s="19">
        <v>205</v>
      </c>
      <c r="N21" s="19">
        <v>132</v>
      </c>
      <c r="O21" s="19">
        <v>82</v>
      </c>
      <c r="P21" s="19">
        <v>61</v>
      </c>
      <c r="Q21" s="19">
        <v>36</v>
      </c>
      <c r="R21" s="19">
        <v>29</v>
      </c>
      <c r="S21" s="19">
        <v>21</v>
      </c>
      <c r="T21" s="19">
        <v>14</v>
      </c>
      <c r="U21" s="19">
        <v>14</v>
      </c>
      <c r="V21" s="19">
        <v>5</v>
      </c>
      <c r="W21" s="19">
        <v>5</v>
      </c>
    </row>
    <row r="22" spans="1:23" x14ac:dyDescent="0.2">
      <c r="A22" s="10" t="s">
        <v>47</v>
      </c>
      <c r="B22" s="14">
        <v>104501</v>
      </c>
      <c r="C22" s="14">
        <v>10572</v>
      </c>
      <c r="D22" s="14">
        <v>6254</v>
      </c>
      <c r="E22" s="14">
        <v>3975</v>
      </c>
      <c r="F22" s="14">
        <v>8748</v>
      </c>
      <c r="G22" s="14">
        <v>1750</v>
      </c>
      <c r="H22" s="14">
        <v>3140</v>
      </c>
      <c r="I22" s="14">
        <v>3522</v>
      </c>
      <c r="J22" s="14">
        <v>12340</v>
      </c>
      <c r="K22" s="14">
        <v>13771</v>
      </c>
      <c r="L22" s="14">
        <v>12399</v>
      </c>
      <c r="M22" s="14">
        <v>8682</v>
      </c>
      <c r="N22" s="14">
        <v>5576</v>
      </c>
      <c r="O22" s="14">
        <v>3403</v>
      </c>
      <c r="P22" s="14">
        <v>2950</v>
      </c>
      <c r="Q22" s="14">
        <v>2250</v>
      </c>
      <c r="R22" s="14">
        <v>1232</v>
      </c>
      <c r="S22" s="14">
        <v>967</v>
      </c>
      <c r="T22" s="14">
        <v>1438</v>
      </c>
      <c r="U22" s="14">
        <v>910</v>
      </c>
      <c r="V22" s="14">
        <v>459</v>
      </c>
      <c r="W22" s="14">
        <v>163</v>
      </c>
    </row>
    <row r="23" spans="1:23" x14ac:dyDescent="0.2">
      <c r="A23" s="18" t="s">
        <v>48</v>
      </c>
      <c r="B23" s="19">
        <v>6787</v>
      </c>
      <c r="C23" s="19">
        <v>406</v>
      </c>
      <c r="D23" s="19">
        <v>107</v>
      </c>
      <c r="E23" s="19">
        <v>40</v>
      </c>
      <c r="F23" s="19">
        <v>104</v>
      </c>
      <c r="G23" s="19">
        <v>17</v>
      </c>
      <c r="H23" s="19">
        <v>38</v>
      </c>
      <c r="I23" s="19">
        <v>173</v>
      </c>
      <c r="J23" s="19">
        <v>910</v>
      </c>
      <c r="K23" s="19">
        <v>1832</v>
      </c>
      <c r="L23" s="19">
        <v>1600</v>
      </c>
      <c r="M23" s="19">
        <v>618</v>
      </c>
      <c r="N23" s="19">
        <v>288</v>
      </c>
      <c r="O23" s="19">
        <v>173</v>
      </c>
      <c r="P23" s="19">
        <v>162</v>
      </c>
      <c r="Q23" s="19">
        <v>107</v>
      </c>
      <c r="R23" s="19">
        <v>61</v>
      </c>
      <c r="S23" s="19">
        <v>45</v>
      </c>
      <c r="T23" s="19">
        <v>42</v>
      </c>
      <c r="U23" s="19">
        <v>34</v>
      </c>
      <c r="V23" s="19">
        <v>24</v>
      </c>
      <c r="W23" s="19">
        <v>6</v>
      </c>
    </row>
    <row r="24" spans="1:23" x14ac:dyDescent="0.2">
      <c r="A24" s="18" t="s">
        <v>49</v>
      </c>
      <c r="B24" s="19">
        <v>2442</v>
      </c>
      <c r="C24" s="19">
        <v>184</v>
      </c>
      <c r="D24" s="19">
        <v>93</v>
      </c>
      <c r="E24" s="19">
        <v>43</v>
      </c>
      <c r="F24" s="19">
        <v>98</v>
      </c>
      <c r="G24" s="19">
        <v>20</v>
      </c>
      <c r="H24" s="19">
        <v>40</v>
      </c>
      <c r="I24" s="19">
        <v>122</v>
      </c>
      <c r="J24" s="19">
        <v>444</v>
      </c>
      <c r="K24" s="19">
        <v>398</v>
      </c>
      <c r="L24" s="19">
        <v>318</v>
      </c>
      <c r="M24" s="19">
        <v>198</v>
      </c>
      <c r="N24" s="19">
        <v>120</v>
      </c>
      <c r="O24" s="19">
        <v>93</v>
      </c>
      <c r="P24" s="19">
        <v>69</v>
      </c>
      <c r="Q24" s="19">
        <v>62</v>
      </c>
      <c r="R24" s="19">
        <v>47</v>
      </c>
      <c r="S24" s="19">
        <v>30</v>
      </c>
      <c r="T24" s="19">
        <v>30</v>
      </c>
      <c r="U24" s="19">
        <v>17</v>
      </c>
      <c r="V24" s="19">
        <v>10</v>
      </c>
      <c r="W24" s="19">
        <v>6</v>
      </c>
    </row>
    <row r="25" spans="1:23" x14ac:dyDescent="0.2">
      <c r="A25" s="18" t="s">
        <v>50</v>
      </c>
      <c r="B25" s="19">
        <v>81377</v>
      </c>
      <c r="C25" s="19">
        <v>9280</v>
      </c>
      <c r="D25" s="19">
        <v>5815</v>
      </c>
      <c r="E25" s="19">
        <v>3763</v>
      </c>
      <c r="F25" s="19">
        <v>8252</v>
      </c>
      <c r="G25" s="19">
        <v>1638</v>
      </c>
      <c r="H25" s="19">
        <v>2908</v>
      </c>
      <c r="I25" s="19">
        <v>2832</v>
      </c>
      <c r="J25" s="19">
        <v>8283</v>
      </c>
      <c r="K25" s="19">
        <v>8308</v>
      </c>
      <c r="L25" s="19">
        <v>8182</v>
      </c>
      <c r="M25" s="19">
        <v>6566</v>
      </c>
      <c r="N25" s="19">
        <v>4485</v>
      </c>
      <c r="O25" s="19">
        <v>2748</v>
      </c>
      <c r="P25" s="19">
        <v>2355</v>
      </c>
      <c r="Q25" s="19">
        <v>1759</v>
      </c>
      <c r="R25" s="19">
        <v>888</v>
      </c>
      <c r="S25" s="19">
        <v>761</v>
      </c>
      <c r="T25" s="19">
        <v>1267</v>
      </c>
      <c r="U25" s="19">
        <v>785</v>
      </c>
      <c r="V25" s="19">
        <v>388</v>
      </c>
      <c r="W25" s="19">
        <v>114</v>
      </c>
    </row>
    <row r="26" spans="1:23" x14ac:dyDescent="0.2">
      <c r="A26" s="18" t="s">
        <v>51</v>
      </c>
      <c r="B26" s="19">
        <v>8109</v>
      </c>
      <c r="C26" s="19">
        <v>326</v>
      </c>
      <c r="D26" s="19">
        <v>69</v>
      </c>
      <c r="E26" s="19">
        <v>36</v>
      </c>
      <c r="F26" s="19">
        <v>101</v>
      </c>
      <c r="G26" s="19">
        <v>26</v>
      </c>
      <c r="H26" s="19">
        <v>75</v>
      </c>
      <c r="I26" s="19">
        <v>194</v>
      </c>
      <c r="J26" s="19">
        <v>1839</v>
      </c>
      <c r="K26" s="19">
        <v>2217</v>
      </c>
      <c r="L26" s="19">
        <v>1382</v>
      </c>
      <c r="M26" s="19">
        <v>613</v>
      </c>
      <c r="N26" s="19">
        <v>332</v>
      </c>
      <c r="O26" s="19">
        <v>191</v>
      </c>
      <c r="P26" s="19">
        <v>183</v>
      </c>
      <c r="Q26" s="19">
        <v>183</v>
      </c>
      <c r="R26" s="19">
        <v>127</v>
      </c>
      <c r="S26" s="19">
        <v>68</v>
      </c>
      <c r="T26" s="19">
        <v>58</v>
      </c>
      <c r="U26" s="19">
        <v>45</v>
      </c>
      <c r="V26" s="19">
        <v>18</v>
      </c>
      <c r="W26" s="19">
        <v>26</v>
      </c>
    </row>
    <row r="27" spans="1:23" x14ac:dyDescent="0.2">
      <c r="A27" s="18" t="s">
        <v>52</v>
      </c>
      <c r="B27" s="19">
        <v>5786</v>
      </c>
      <c r="C27" s="19">
        <v>376</v>
      </c>
      <c r="D27" s="19">
        <v>170</v>
      </c>
      <c r="E27" s="19">
        <v>93</v>
      </c>
      <c r="F27" s="19">
        <v>193</v>
      </c>
      <c r="G27" s="19">
        <v>49</v>
      </c>
      <c r="H27" s="19">
        <v>79</v>
      </c>
      <c r="I27" s="19">
        <v>201</v>
      </c>
      <c r="J27" s="19">
        <v>864</v>
      </c>
      <c r="K27" s="19">
        <v>1016</v>
      </c>
      <c r="L27" s="19">
        <v>917</v>
      </c>
      <c r="M27" s="19">
        <v>687</v>
      </c>
      <c r="N27" s="19">
        <v>351</v>
      </c>
      <c r="O27" s="19">
        <v>198</v>
      </c>
      <c r="P27" s="19">
        <v>181</v>
      </c>
      <c r="Q27" s="19">
        <v>139</v>
      </c>
      <c r="R27" s="19">
        <v>109</v>
      </c>
      <c r="S27" s="19">
        <v>63</v>
      </c>
      <c r="T27" s="19">
        <v>41</v>
      </c>
      <c r="U27" s="19">
        <v>29</v>
      </c>
      <c r="V27" s="19">
        <v>19</v>
      </c>
      <c r="W27" s="19">
        <v>11</v>
      </c>
    </row>
    <row r="28" spans="1:23" x14ac:dyDescent="0.2">
      <c r="A28" s="10" t="s">
        <v>53</v>
      </c>
      <c r="B28" s="14">
        <v>18629</v>
      </c>
      <c r="C28" s="14">
        <v>1823</v>
      </c>
      <c r="D28" s="14">
        <v>924</v>
      </c>
      <c r="E28" s="14">
        <v>552</v>
      </c>
      <c r="F28" s="14">
        <v>1241</v>
      </c>
      <c r="G28" s="14">
        <v>233</v>
      </c>
      <c r="H28" s="14">
        <v>481</v>
      </c>
      <c r="I28" s="14">
        <v>539</v>
      </c>
      <c r="J28" s="14">
        <v>1675</v>
      </c>
      <c r="K28" s="14">
        <v>1812</v>
      </c>
      <c r="L28" s="14">
        <v>1765</v>
      </c>
      <c r="M28" s="14">
        <v>1480</v>
      </c>
      <c r="N28" s="14">
        <v>1533</v>
      </c>
      <c r="O28" s="14">
        <v>1384</v>
      </c>
      <c r="P28" s="14">
        <v>933</v>
      </c>
      <c r="Q28" s="14">
        <v>616</v>
      </c>
      <c r="R28" s="14">
        <v>400</v>
      </c>
      <c r="S28" s="14">
        <v>319</v>
      </c>
      <c r="T28" s="14">
        <v>359</v>
      </c>
      <c r="U28" s="14">
        <v>276</v>
      </c>
      <c r="V28" s="14">
        <v>172</v>
      </c>
      <c r="W28" s="14">
        <v>112</v>
      </c>
    </row>
    <row r="29" spans="1:23" x14ac:dyDescent="0.2">
      <c r="A29" s="18" t="s">
        <v>54</v>
      </c>
      <c r="B29" s="19">
        <v>9495</v>
      </c>
      <c r="C29" s="19">
        <v>952</v>
      </c>
      <c r="D29" s="19">
        <v>487</v>
      </c>
      <c r="E29" s="19">
        <v>277</v>
      </c>
      <c r="F29" s="19">
        <v>652</v>
      </c>
      <c r="G29" s="19">
        <v>126</v>
      </c>
      <c r="H29" s="19">
        <v>248</v>
      </c>
      <c r="I29" s="19">
        <v>302</v>
      </c>
      <c r="J29" s="19">
        <v>919</v>
      </c>
      <c r="K29" s="19">
        <v>1047</v>
      </c>
      <c r="L29" s="19">
        <v>1052</v>
      </c>
      <c r="M29" s="19">
        <v>863</v>
      </c>
      <c r="N29" s="19">
        <v>777</v>
      </c>
      <c r="O29" s="19">
        <v>564</v>
      </c>
      <c r="P29" s="19">
        <v>390</v>
      </c>
      <c r="Q29" s="19">
        <v>248</v>
      </c>
      <c r="R29" s="19">
        <v>196</v>
      </c>
      <c r="S29" s="19">
        <v>117</v>
      </c>
      <c r="T29" s="19">
        <v>119</v>
      </c>
      <c r="U29" s="19">
        <v>71</v>
      </c>
      <c r="V29" s="19">
        <v>49</v>
      </c>
      <c r="W29" s="19">
        <v>39</v>
      </c>
    </row>
    <row r="30" spans="1:23" x14ac:dyDescent="0.2">
      <c r="A30" s="18" t="s">
        <v>55</v>
      </c>
      <c r="B30" s="19">
        <v>5341</v>
      </c>
      <c r="C30" s="19">
        <v>274</v>
      </c>
      <c r="D30" s="19">
        <v>155</v>
      </c>
      <c r="E30" s="19">
        <v>105</v>
      </c>
      <c r="F30" s="19">
        <v>212</v>
      </c>
      <c r="G30" s="19">
        <v>54</v>
      </c>
      <c r="H30" s="19">
        <v>126</v>
      </c>
      <c r="I30" s="19">
        <v>129</v>
      </c>
      <c r="J30" s="19">
        <v>478</v>
      </c>
      <c r="K30" s="19">
        <v>482</v>
      </c>
      <c r="L30" s="19">
        <v>397</v>
      </c>
      <c r="M30" s="19">
        <v>357</v>
      </c>
      <c r="N30" s="19">
        <v>480</v>
      </c>
      <c r="O30" s="19">
        <v>565</v>
      </c>
      <c r="P30" s="19">
        <v>411</v>
      </c>
      <c r="Q30" s="19">
        <v>296</v>
      </c>
      <c r="R30" s="19">
        <v>152</v>
      </c>
      <c r="S30" s="19">
        <v>151</v>
      </c>
      <c r="T30" s="19">
        <v>196</v>
      </c>
      <c r="U30" s="19">
        <v>170</v>
      </c>
      <c r="V30" s="19">
        <v>99</v>
      </c>
      <c r="W30" s="19">
        <v>52</v>
      </c>
    </row>
    <row r="31" spans="1:23" x14ac:dyDescent="0.2">
      <c r="A31" s="18" t="s">
        <v>56</v>
      </c>
      <c r="B31" s="19">
        <v>3793</v>
      </c>
      <c r="C31" s="19">
        <v>597</v>
      </c>
      <c r="D31" s="19">
        <v>282</v>
      </c>
      <c r="E31" s="19">
        <v>170</v>
      </c>
      <c r="F31" s="19">
        <v>377</v>
      </c>
      <c r="G31" s="19">
        <v>53</v>
      </c>
      <c r="H31" s="19">
        <v>107</v>
      </c>
      <c r="I31" s="19">
        <v>108</v>
      </c>
      <c r="J31" s="19">
        <v>278</v>
      </c>
      <c r="K31" s="19">
        <v>283</v>
      </c>
      <c r="L31" s="19">
        <v>316</v>
      </c>
      <c r="M31" s="19">
        <v>260</v>
      </c>
      <c r="N31" s="19">
        <v>276</v>
      </c>
      <c r="O31" s="19">
        <v>255</v>
      </c>
      <c r="P31" s="19">
        <v>132</v>
      </c>
      <c r="Q31" s="19">
        <v>72</v>
      </c>
      <c r="R31" s="19">
        <v>52</v>
      </c>
      <c r="S31" s="19">
        <v>51</v>
      </c>
      <c r="T31" s="19">
        <v>44</v>
      </c>
      <c r="U31" s="19">
        <v>35</v>
      </c>
      <c r="V31" s="19">
        <v>24</v>
      </c>
      <c r="W31" s="19">
        <v>21</v>
      </c>
    </row>
    <row r="32" spans="1:23" x14ac:dyDescent="0.2">
      <c r="A32" s="10" t="s">
        <v>57</v>
      </c>
      <c r="B32" s="14">
        <v>5787</v>
      </c>
      <c r="C32" s="14">
        <v>352</v>
      </c>
      <c r="D32" s="14">
        <v>227</v>
      </c>
      <c r="E32" s="14">
        <v>96</v>
      </c>
      <c r="F32" s="14">
        <v>235</v>
      </c>
      <c r="G32" s="14">
        <v>43</v>
      </c>
      <c r="H32" s="14">
        <v>88</v>
      </c>
      <c r="I32" s="14">
        <v>196</v>
      </c>
      <c r="J32" s="14">
        <v>818</v>
      </c>
      <c r="K32" s="14">
        <v>1010</v>
      </c>
      <c r="L32" s="14">
        <v>895</v>
      </c>
      <c r="M32" s="14">
        <v>542</v>
      </c>
      <c r="N32" s="14">
        <v>399</v>
      </c>
      <c r="O32" s="14">
        <v>332</v>
      </c>
      <c r="P32" s="14">
        <v>177</v>
      </c>
      <c r="Q32" s="14">
        <v>142</v>
      </c>
      <c r="R32" s="14">
        <v>74</v>
      </c>
      <c r="S32" s="14">
        <v>51</v>
      </c>
      <c r="T32" s="14">
        <v>50</v>
      </c>
      <c r="U32" s="14">
        <v>26</v>
      </c>
      <c r="V32" s="14">
        <v>21</v>
      </c>
      <c r="W32" s="14">
        <v>13</v>
      </c>
    </row>
    <row r="33" spans="1:23" x14ac:dyDescent="0.2">
      <c r="A33" s="18" t="s">
        <v>58</v>
      </c>
      <c r="B33" s="19">
        <v>2573</v>
      </c>
      <c r="C33" s="19">
        <v>180</v>
      </c>
      <c r="D33" s="19">
        <v>111</v>
      </c>
      <c r="E33" s="19">
        <v>47</v>
      </c>
      <c r="F33" s="19">
        <v>123</v>
      </c>
      <c r="G33" s="19">
        <v>13</v>
      </c>
      <c r="H33" s="19">
        <v>39</v>
      </c>
      <c r="I33" s="19">
        <v>105</v>
      </c>
      <c r="J33" s="19">
        <v>375</v>
      </c>
      <c r="K33" s="19">
        <v>452</v>
      </c>
      <c r="L33" s="19">
        <v>388</v>
      </c>
      <c r="M33" s="19">
        <v>218</v>
      </c>
      <c r="N33" s="19">
        <v>185</v>
      </c>
      <c r="O33" s="19">
        <v>151</v>
      </c>
      <c r="P33" s="19">
        <v>72</v>
      </c>
      <c r="Q33" s="19">
        <v>56</v>
      </c>
      <c r="R33" s="19">
        <v>24</v>
      </c>
      <c r="S33" s="19">
        <v>16</v>
      </c>
      <c r="T33" s="19">
        <v>9</v>
      </c>
      <c r="U33" s="19">
        <v>5</v>
      </c>
      <c r="V33" s="19">
        <v>3</v>
      </c>
      <c r="W33" s="19">
        <v>1</v>
      </c>
    </row>
    <row r="34" spans="1:23" x14ac:dyDescent="0.2">
      <c r="A34" s="18" t="s">
        <v>59</v>
      </c>
      <c r="B34" s="19">
        <v>3214</v>
      </c>
      <c r="C34" s="19">
        <v>172</v>
      </c>
      <c r="D34" s="19">
        <v>116</v>
      </c>
      <c r="E34" s="19">
        <v>49</v>
      </c>
      <c r="F34" s="19">
        <v>112</v>
      </c>
      <c r="G34" s="19">
        <v>30</v>
      </c>
      <c r="H34" s="19">
        <v>49</v>
      </c>
      <c r="I34" s="19">
        <v>91</v>
      </c>
      <c r="J34" s="19">
        <v>443</v>
      </c>
      <c r="K34" s="19">
        <v>558</v>
      </c>
      <c r="L34" s="19">
        <v>507</v>
      </c>
      <c r="M34" s="19">
        <v>324</v>
      </c>
      <c r="N34" s="19">
        <v>214</v>
      </c>
      <c r="O34" s="19">
        <v>181</v>
      </c>
      <c r="P34" s="19">
        <v>105</v>
      </c>
      <c r="Q34" s="19">
        <v>86</v>
      </c>
      <c r="R34" s="19">
        <v>50</v>
      </c>
      <c r="S34" s="19">
        <v>35</v>
      </c>
      <c r="T34" s="19">
        <v>41</v>
      </c>
      <c r="U34" s="19">
        <v>21</v>
      </c>
      <c r="V34" s="19">
        <v>18</v>
      </c>
      <c r="W34" s="19">
        <v>12</v>
      </c>
    </row>
    <row r="36" spans="1:23" x14ac:dyDescent="0.2">
      <c r="A36" s="5" t="s">
        <v>60</v>
      </c>
    </row>
    <row r="39" spans="1:23" ht="15.75" x14ac:dyDescent="0.2">
      <c r="A39" s="1" t="s">
        <v>0</v>
      </c>
    </row>
    <row r="40" spans="1:23" x14ac:dyDescent="0.2">
      <c r="A40" s="2" t="s">
        <v>1</v>
      </c>
    </row>
    <row r="42" spans="1:23" x14ac:dyDescent="0.2">
      <c r="A42" s="3" t="s">
        <v>2</v>
      </c>
      <c r="B42" s="3" t="s">
        <v>3</v>
      </c>
    </row>
    <row r="43" spans="1:23" x14ac:dyDescent="0.2">
      <c r="A43" s="3" t="s">
        <v>4</v>
      </c>
      <c r="B43" s="3" t="s">
        <v>5</v>
      </c>
    </row>
    <row r="44" spans="1:23" x14ac:dyDescent="0.2">
      <c r="A44" s="3" t="s">
        <v>6</v>
      </c>
      <c r="B44" s="3">
        <v>2011</v>
      </c>
    </row>
    <row r="45" spans="1:23" x14ac:dyDescent="0.2">
      <c r="A45" s="3" t="s">
        <v>7</v>
      </c>
      <c r="B45" s="3" t="s">
        <v>8</v>
      </c>
    </row>
    <row r="46" spans="1:23" x14ac:dyDescent="0.2">
      <c r="A46" s="3" t="s">
        <v>9</v>
      </c>
      <c r="B46" s="3" t="s">
        <v>10</v>
      </c>
    </row>
    <row r="47" spans="1:23" x14ac:dyDescent="0.2">
      <c r="A47" s="6" t="s">
        <v>11</v>
      </c>
      <c r="B47" s="6" t="s">
        <v>61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26.1" customHeight="1" x14ac:dyDescent="0.2">
      <c r="A48" s="8" t="s">
        <v>13</v>
      </c>
      <c r="B48" s="9" t="s">
        <v>14</v>
      </c>
      <c r="C48" s="9" t="s">
        <v>15</v>
      </c>
      <c r="D48" s="9" t="s">
        <v>16</v>
      </c>
      <c r="E48" s="9" t="s">
        <v>17</v>
      </c>
      <c r="F48" s="9" t="s">
        <v>18</v>
      </c>
      <c r="G48" s="9" t="s">
        <v>19</v>
      </c>
      <c r="H48" s="9" t="s">
        <v>20</v>
      </c>
      <c r="I48" s="9" t="s">
        <v>21</v>
      </c>
      <c r="J48" s="9" t="s">
        <v>22</v>
      </c>
      <c r="K48" s="9" t="s">
        <v>23</v>
      </c>
      <c r="L48" s="9" t="s">
        <v>24</v>
      </c>
      <c r="M48" s="9" t="s">
        <v>25</v>
      </c>
      <c r="N48" s="9" t="s">
        <v>26</v>
      </c>
      <c r="O48" s="9" t="s">
        <v>27</v>
      </c>
      <c r="P48" s="9" t="s">
        <v>28</v>
      </c>
      <c r="Q48" s="9" t="s">
        <v>29</v>
      </c>
      <c r="R48" s="9" t="s">
        <v>30</v>
      </c>
      <c r="S48" s="9" t="s">
        <v>31</v>
      </c>
      <c r="T48" s="9" t="s">
        <v>32</v>
      </c>
      <c r="U48" s="9" t="s">
        <v>33</v>
      </c>
      <c r="V48" s="9" t="s">
        <v>34</v>
      </c>
      <c r="W48" s="9" t="s">
        <v>35</v>
      </c>
    </row>
    <row r="49" spans="1:23" x14ac:dyDescent="0.2">
      <c r="A49" s="4" t="s">
        <v>36</v>
      </c>
      <c r="B49" s="13">
        <v>130906</v>
      </c>
      <c r="C49" s="13">
        <v>9609</v>
      </c>
      <c r="D49" s="13">
        <v>4871</v>
      </c>
      <c r="E49" s="13">
        <v>2905</v>
      </c>
      <c r="F49" s="13">
        <v>6735</v>
      </c>
      <c r="G49" s="13">
        <v>1418</v>
      </c>
      <c r="H49" s="13">
        <v>2576</v>
      </c>
      <c r="I49" s="13">
        <v>3375</v>
      </c>
      <c r="J49" s="13">
        <v>14937</v>
      </c>
      <c r="K49" s="13">
        <v>20132</v>
      </c>
      <c r="L49" s="13">
        <v>17636</v>
      </c>
      <c r="M49" s="13">
        <v>12035</v>
      </c>
      <c r="N49" s="13">
        <v>8921</v>
      </c>
      <c r="O49" s="13">
        <v>6539</v>
      </c>
      <c r="P49" s="13">
        <v>5337</v>
      </c>
      <c r="Q49" s="13">
        <v>3941</v>
      </c>
      <c r="R49" s="13">
        <v>2832</v>
      </c>
      <c r="S49" s="13">
        <v>1952</v>
      </c>
      <c r="T49" s="13">
        <v>1955</v>
      </c>
      <c r="U49" s="13">
        <v>1518</v>
      </c>
      <c r="V49" s="13">
        <v>1047</v>
      </c>
      <c r="W49" s="13">
        <v>635</v>
      </c>
    </row>
    <row r="50" spans="1:23" x14ac:dyDescent="0.2">
      <c r="A50" s="10" t="s">
        <v>37</v>
      </c>
      <c r="B50" s="14">
        <v>60732</v>
      </c>
      <c r="C50" s="14">
        <v>2142</v>
      </c>
      <c r="D50" s="14">
        <v>765</v>
      </c>
      <c r="E50" s="14">
        <v>437</v>
      </c>
      <c r="F50" s="14">
        <v>1145</v>
      </c>
      <c r="G50" s="14">
        <v>287</v>
      </c>
      <c r="H50" s="14">
        <v>497</v>
      </c>
      <c r="I50" s="14">
        <v>1058</v>
      </c>
      <c r="J50" s="14">
        <v>6898</v>
      </c>
      <c r="K50" s="14">
        <v>11560</v>
      </c>
      <c r="L50" s="14">
        <v>9545</v>
      </c>
      <c r="M50" s="14">
        <v>6040</v>
      </c>
      <c r="N50" s="14">
        <v>4571</v>
      </c>
      <c r="O50" s="14">
        <v>3559</v>
      </c>
      <c r="P50" s="14">
        <v>3018</v>
      </c>
      <c r="Q50" s="14">
        <v>2536</v>
      </c>
      <c r="R50" s="14">
        <v>2254</v>
      </c>
      <c r="S50" s="14">
        <v>1421</v>
      </c>
      <c r="T50" s="14">
        <v>1017</v>
      </c>
      <c r="U50" s="14">
        <v>832</v>
      </c>
      <c r="V50" s="14">
        <v>660</v>
      </c>
      <c r="W50" s="14">
        <v>490</v>
      </c>
    </row>
    <row r="51" spans="1:23" x14ac:dyDescent="0.2">
      <c r="A51" s="18" t="s">
        <v>38</v>
      </c>
      <c r="B51" s="19">
        <v>42380</v>
      </c>
      <c r="C51" s="19">
        <v>1585</v>
      </c>
      <c r="D51" s="19">
        <v>610</v>
      </c>
      <c r="E51" s="19">
        <v>366</v>
      </c>
      <c r="F51" s="19">
        <v>970</v>
      </c>
      <c r="G51" s="19">
        <v>230</v>
      </c>
      <c r="H51" s="19">
        <v>423</v>
      </c>
      <c r="I51" s="19">
        <v>833</v>
      </c>
      <c r="J51" s="19">
        <v>4839</v>
      </c>
      <c r="K51" s="19">
        <v>7018</v>
      </c>
      <c r="L51" s="19">
        <v>5354</v>
      </c>
      <c r="M51" s="19">
        <v>3601</v>
      </c>
      <c r="N51" s="19">
        <v>3199</v>
      </c>
      <c r="O51" s="19">
        <v>2783</v>
      </c>
      <c r="P51" s="19">
        <v>2555</v>
      </c>
      <c r="Q51" s="19">
        <v>2156</v>
      </c>
      <c r="R51" s="19">
        <v>1960</v>
      </c>
      <c r="S51" s="19">
        <v>1246</v>
      </c>
      <c r="T51" s="19">
        <v>870</v>
      </c>
      <c r="U51" s="19">
        <v>732</v>
      </c>
      <c r="V51" s="19">
        <v>608</v>
      </c>
      <c r="W51" s="19">
        <v>442</v>
      </c>
    </row>
    <row r="52" spans="1:23" x14ac:dyDescent="0.2">
      <c r="A52" s="18" t="s">
        <v>39</v>
      </c>
      <c r="B52" s="19">
        <v>2081</v>
      </c>
      <c r="C52" s="19">
        <v>20</v>
      </c>
      <c r="D52" s="19">
        <v>10</v>
      </c>
      <c r="E52" s="19">
        <v>6</v>
      </c>
      <c r="F52" s="19">
        <v>7</v>
      </c>
      <c r="G52" s="19">
        <v>2</v>
      </c>
      <c r="H52" s="19">
        <v>5</v>
      </c>
      <c r="I52" s="19">
        <v>13</v>
      </c>
      <c r="J52" s="19">
        <v>193</v>
      </c>
      <c r="K52" s="19">
        <v>382</v>
      </c>
      <c r="L52" s="19">
        <v>324</v>
      </c>
      <c r="M52" s="19">
        <v>200</v>
      </c>
      <c r="N52" s="19">
        <v>163</v>
      </c>
      <c r="O52" s="19">
        <v>148</v>
      </c>
      <c r="P52" s="19">
        <v>120</v>
      </c>
      <c r="Q52" s="19">
        <v>142</v>
      </c>
      <c r="R52" s="19">
        <v>93</v>
      </c>
      <c r="S52" s="19">
        <v>74</v>
      </c>
      <c r="T52" s="19">
        <v>90</v>
      </c>
      <c r="U52" s="19">
        <v>53</v>
      </c>
      <c r="V52" s="19">
        <v>21</v>
      </c>
      <c r="W52" s="19">
        <v>15</v>
      </c>
    </row>
    <row r="53" spans="1:23" x14ac:dyDescent="0.2">
      <c r="A53" s="18" t="s">
        <v>40</v>
      </c>
      <c r="B53" s="19">
        <v>98</v>
      </c>
      <c r="C53" s="19">
        <v>10</v>
      </c>
      <c r="D53" s="19">
        <v>3</v>
      </c>
      <c r="E53" s="19">
        <v>1</v>
      </c>
      <c r="F53" s="19">
        <v>7</v>
      </c>
      <c r="G53" s="19">
        <v>1</v>
      </c>
      <c r="H53" s="19">
        <v>1</v>
      </c>
      <c r="I53" s="19">
        <v>2</v>
      </c>
      <c r="J53" s="19">
        <v>14</v>
      </c>
      <c r="K53" s="19">
        <v>19</v>
      </c>
      <c r="L53" s="19">
        <v>6</v>
      </c>
      <c r="M53" s="19">
        <v>15</v>
      </c>
      <c r="N53" s="19">
        <v>4</v>
      </c>
      <c r="O53" s="19">
        <v>2</v>
      </c>
      <c r="P53" s="19">
        <v>8</v>
      </c>
      <c r="Q53" s="19">
        <v>1</v>
      </c>
      <c r="R53" s="19">
        <v>1</v>
      </c>
      <c r="S53" s="19">
        <v>2</v>
      </c>
      <c r="T53" s="19">
        <v>0</v>
      </c>
      <c r="U53" s="19">
        <v>0</v>
      </c>
      <c r="V53" s="19">
        <v>0</v>
      </c>
      <c r="W53" s="19">
        <v>1</v>
      </c>
    </row>
    <row r="54" spans="1:23" x14ac:dyDescent="0.2">
      <c r="A54" s="18" t="s">
        <v>41</v>
      </c>
      <c r="B54" s="19">
        <v>16173</v>
      </c>
      <c r="C54" s="19">
        <v>527</v>
      </c>
      <c r="D54" s="19">
        <v>142</v>
      </c>
      <c r="E54" s="19">
        <v>64</v>
      </c>
      <c r="F54" s="19">
        <v>161</v>
      </c>
      <c r="G54" s="19">
        <v>54</v>
      </c>
      <c r="H54" s="19">
        <v>68</v>
      </c>
      <c r="I54" s="19">
        <v>210</v>
      </c>
      <c r="J54" s="19">
        <v>1852</v>
      </c>
      <c r="K54" s="19">
        <v>4141</v>
      </c>
      <c r="L54" s="19">
        <v>3861</v>
      </c>
      <c r="M54" s="19">
        <v>2224</v>
      </c>
      <c r="N54" s="19">
        <v>1205</v>
      </c>
      <c r="O54" s="19">
        <v>626</v>
      </c>
      <c r="P54" s="19">
        <v>335</v>
      </c>
      <c r="Q54" s="19">
        <v>237</v>
      </c>
      <c r="R54" s="19">
        <v>200</v>
      </c>
      <c r="S54" s="19">
        <v>99</v>
      </c>
      <c r="T54" s="19">
        <v>57</v>
      </c>
      <c r="U54" s="19">
        <v>47</v>
      </c>
      <c r="V54" s="19">
        <v>31</v>
      </c>
      <c r="W54" s="19">
        <v>32</v>
      </c>
    </row>
    <row r="55" spans="1:23" x14ac:dyDescent="0.2">
      <c r="A55" s="10" t="s">
        <v>42</v>
      </c>
      <c r="B55" s="14">
        <v>5135</v>
      </c>
      <c r="C55" s="14">
        <v>957</v>
      </c>
      <c r="D55" s="14">
        <v>373</v>
      </c>
      <c r="E55" s="14">
        <v>158</v>
      </c>
      <c r="F55" s="14">
        <v>385</v>
      </c>
      <c r="G55" s="14">
        <v>56</v>
      </c>
      <c r="H55" s="14">
        <v>167</v>
      </c>
      <c r="I55" s="14">
        <v>176</v>
      </c>
      <c r="J55" s="14">
        <v>565</v>
      </c>
      <c r="K55" s="14">
        <v>703</v>
      </c>
      <c r="L55" s="14">
        <v>539</v>
      </c>
      <c r="M55" s="14">
        <v>294</v>
      </c>
      <c r="N55" s="14">
        <v>240</v>
      </c>
      <c r="O55" s="14">
        <v>197</v>
      </c>
      <c r="P55" s="14">
        <v>120</v>
      </c>
      <c r="Q55" s="14">
        <v>75</v>
      </c>
      <c r="R55" s="14">
        <v>40</v>
      </c>
      <c r="S55" s="14">
        <v>26</v>
      </c>
      <c r="T55" s="14">
        <v>25</v>
      </c>
      <c r="U55" s="14">
        <v>19</v>
      </c>
      <c r="V55" s="14">
        <v>11</v>
      </c>
      <c r="W55" s="14">
        <v>9</v>
      </c>
    </row>
    <row r="56" spans="1:23" x14ac:dyDescent="0.2">
      <c r="A56" s="18" t="s">
        <v>43</v>
      </c>
      <c r="B56" s="19">
        <v>1395</v>
      </c>
      <c r="C56" s="19">
        <v>223</v>
      </c>
      <c r="D56" s="19">
        <v>139</v>
      </c>
      <c r="E56" s="19">
        <v>65</v>
      </c>
      <c r="F56" s="19">
        <v>149</v>
      </c>
      <c r="G56" s="19">
        <v>23</v>
      </c>
      <c r="H56" s="19">
        <v>55</v>
      </c>
      <c r="I56" s="19">
        <v>62</v>
      </c>
      <c r="J56" s="19">
        <v>157</v>
      </c>
      <c r="K56" s="19">
        <v>133</v>
      </c>
      <c r="L56" s="19">
        <v>97</v>
      </c>
      <c r="M56" s="19">
        <v>70</v>
      </c>
      <c r="N56" s="19">
        <v>64</v>
      </c>
      <c r="O56" s="19">
        <v>59</v>
      </c>
      <c r="P56" s="19">
        <v>43</v>
      </c>
      <c r="Q56" s="19">
        <v>12</v>
      </c>
      <c r="R56" s="19">
        <v>8</v>
      </c>
      <c r="S56" s="19">
        <v>8</v>
      </c>
      <c r="T56" s="19">
        <v>8</v>
      </c>
      <c r="U56" s="19">
        <v>11</v>
      </c>
      <c r="V56" s="19">
        <v>5</v>
      </c>
      <c r="W56" s="19">
        <v>4</v>
      </c>
    </row>
    <row r="57" spans="1:23" x14ac:dyDescent="0.2">
      <c r="A57" s="18" t="s">
        <v>44</v>
      </c>
      <c r="B57" s="19">
        <v>729</v>
      </c>
      <c r="C57" s="19">
        <v>152</v>
      </c>
      <c r="D57" s="19">
        <v>44</v>
      </c>
      <c r="E57" s="19">
        <v>17</v>
      </c>
      <c r="F57" s="19">
        <v>54</v>
      </c>
      <c r="G57" s="19">
        <v>11</v>
      </c>
      <c r="H57" s="19">
        <v>16</v>
      </c>
      <c r="I57" s="19">
        <v>16</v>
      </c>
      <c r="J57" s="19">
        <v>62</v>
      </c>
      <c r="K57" s="19">
        <v>77</v>
      </c>
      <c r="L57" s="19">
        <v>96</v>
      </c>
      <c r="M57" s="19">
        <v>37</v>
      </c>
      <c r="N57" s="19">
        <v>50</v>
      </c>
      <c r="O57" s="19">
        <v>39</v>
      </c>
      <c r="P57" s="19">
        <v>14</v>
      </c>
      <c r="Q57" s="19">
        <v>27</v>
      </c>
      <c r="R57" s="19">
        <v>7</v>
      </c>
      <c r="S57" s="19">
        <v>3</v>
      </c>
      <c r="T57" s="19">
        <v>3</v>
      </c>
      <c r="U57" s="19">
        <v>1</v>
      </c>
      <c r="V57" s="19">
        <v>1</v>
      </c>
      <c r="W57" s="19">
        <v>2</v>
      </c>
    </row>
    <row r="58" spans="1:23" x14ac:dyDescent="0.2">
      <c r="A58" s="18" t="s">
        <v>45</v>
      </c>
      <c r="B58" s="19">
        <v>1509</v>
      </c>
      <c r="C58" s="19">
        <v>328</v>
      </c>
      <c r="D58" s="19">
        <v>87</v>
      </c>
      <c r="E58" s="19">
        <v>44</v>
      </c>
      <c r="F58" s="19">
        <v>97</v>
      </c>
      <c r="G58" s="19">
        <v>11</v>
      </c>
      <c r="H58" s="19">
        <v>27</v>
      </c>
      <c r="I58" s="19">
        <v>49</v>
      </c>
      <c r="J58" s="19">
        <v>195</v>
      </c>
      <c r="K58" s="19">
        <v>241</v>
      </c>
      <c r="L58" s="19">
        <v>157</v>
      </c>
      <c r="M58" s="19">
        <v>82</v>
      </c>
      <c r="N58" s="19">
        <v>62</v>
      </c>
      <c r="O58" s="19">
        <v>51</v>
      </c>
      <c r="P58" s="19">
        <v>35</v>
      </c>
      <c r="Q58" s="19">
        <v>20</v>
      </c>
      <c r="R58" s="19">
        <v>8</v>
      </c>
      <c r="S58" s="19">
        <v>3</v>
      </c>
      <c r="T58" s="19">
        <v>5</v>
      </c>
      <c r="U58" s="19">
        <v>4</v>
      </c>
      <c r="V58" s="19">
        <v>2</v>
      </c>
      <c r="W58" s="19">
        <v>1</v>
      </c>
    </row>
    <row r="59" spans="1:23" x14ac:dyDescent="0.2">
      <c r="A59" s="18" t="s">
        <v>46</v>
      </c>
      <c r="B59" s="19">
        <v>1502</v>
      </c>
      <c r="C59" s="19">
        <v>254</v>
      </c>
      <c r="D59" s="19">
        <v>103</v>
      </c>
      <c r="E59" s="19">
        <v>32</v>
      </c>
      <c r="F59" s="19">
        <v>85</v>
      </c>
      <c r="G59" s="19">
        <v>11</v>
      </c>
      <c r="H59" s="19">
        <v>69</v>
      </c>
      <c r="I59" s="19">
        <v>49</v>
      </c>
      <c r="J59" s="19">
        <v>151</v>
      </c>
      <c r="K59" s="19">
        <v>252</v>
      </c>
      <c r="L59" s="19">
        <v>189</v>
      </c>
      <c r="M59" s="19">
        <v>105</v>
      </c>
      <c r="N59" s="19">
        <v>64</v>
      </c>
      <c r="O59" s="19">
        <v>48</v>
      </c>
      <c r="P59" s="19">
        <v>28</v>
      </c>
      <c r="Q59" s="19">
        <v>16</v>
      </c>
      <c r="R59" s="19">
        <v>17</v>
      </c>
      <c r="S59" s="19">
        <v>12</v>
      </c>
      <c r="T59" s="19">
        <v>9</v>
      </c>
      <c r="U59" s="19">
        <v>3</v>
      </c>
      <c r="V59" s="19">
        <v>3</v>
      </c>
      <c r="W59" s="19">
        <v>2</v>
      </c>
    </row>
    <row r="60" spans="1:23" x14ac:dyDescent="0.2">
      <c r="A60" s="10" t="s">
        <v>47</v>
      </c>
      <c r="B60" s="14">
        <v>52717</v>
      </c>
      <c r="C60" s="14">
        <v>5397</v>
      </c>
      <c r="D60" s="14">
        <v>3162</v>
      </c>
      <c r="E60" s="14">
        <v>1973</v>
      </c>
      <c r="F60" s="14">
        <v>4448</v>
      </c>
      <c r="G60" s="14">
        <v>908</v>
      </c>
      <c r="H60" s="14">
        <v>1631</v>
      </c>
      <c r="I60" s="14">
        <v>1767</v>
      </c>
      <c r="J60" s="14">
        <v>6179</v>
      </c>
      <c r="K60" s="14">
        <v>6470</v>
      </c>
      <c r="L60" s="14">
        <v>6207</v>
      </c>
      <c r="M60" s="14">
        <v>4652</v>
      </c>
      <c r="N60" s="14">
        <v>3140</v>
      </c>
      <c r="O60" s="14">
        <v>1876</v>
      </c>
      <c r="P60" s="14">
        <v>1661</v>
      </c>
      <c r="Q60" s="14">
        <v>960</v>
      </c>
      <c r="R60" s="14">
        <v>326</v>
      </c>
      <c r="S60" s="14">
        <v>363</v>
      </c>
      <c r="T60" s="14">
        <v>707</v>
      </c>
      <c r="U60" s="14">
        <v>524</v>
      </c>
      <c r="V60" s="14">
        <v>290</v>
      </c>
      <c r="W60" s="14">
        <v>76</v>
      </c>
    </row>
    <row r="61" spans="1:23" x14ac:dyDescent="0.2">
      <c r="A61" s="18" t="s">
        <v>48</v>
      </c>
      <c r="B61" s="19">
        <v>3704</v>
      </c>
      <c r="C61" s="19">
        <v>204</v>
      </c>
      <c r="D61" s="19">
        <v>54</v>
      </c>
      <c r="E61" s="19">
        <v>22</v>
      </c>
      <c r="F61" s="19">
        <v>51</v>
      </c>
      <c r="G61" s="19">
        <v>7</v>
      </c>
      <c r="H61" s="19">
        <v>20</v>
      </c>
      <c r="I61" s="19">
        <v>88</v>
      </c>
      <c r="J61" s="19">
        <v>474</v>
      </c>
      <c r="K61" s="19">
        <v>975</v>
      </c>
      <c r="L61" s="19">
        <v>943</v>
      </c>
      <c r="M61" s="19">
        <v>370</v>
      </c>
      <c r="N61" s="19">
        <v>155</v>
      </c>
      <c r="O61" s="19">
        <v>90</v>
      </c>
      <c r="P61" s="19">
        <v>88</v>
      </c>
      <c r="Q61" s="19">
        <v>59</v>
      </c>
      <c r="R61" s="19">
        <v>28</v>
      </c>
      <c r="S61" s="19">
        <v>21</v>
      </c>
      <c r="T61" s="19">
        <v>27</v>
      </c>
      <c r="U61" s="19">
        <v>16</v>
      </c>
      <c r="V61" s="19">
        <v>11</v>
      </c>
      <c r="W61" s="19">
        <v>1</v>
      </c>
    </row>
    <row r="62" spans="1:23" x14ac:dyDescent="0.2">
      <c r="A62" s="18" t="s">
        <v>49</v>
      </c>
      <c r="B62" s="19">
        <v>1380</v>
      </c>
      <c r="C62" s="19">
        <v>96</v>
      </c>
      <c r="D62" s="19">
        <v>47</v>
      </c>
      <c r="E62" s="19">
        <v>22</v>
      </c>
      <c r="F62" s="19">
        <v>49</v>
      </c>
      <c r="G62" s="19">
        <v>7</v>
      </c>
      <c r="H62" s="19">
        <v>17</v>
      </c>
      <c r="I62" s="19">
        <v>74</v>
      </c>
      <c r="J62" s="19">
        <v>262</v>
      </c>
      <c r="K62" s="19">
        <v>230</v>
      </c>
      <c r="L62" s="19">
        <v>198</v>
      </c>
      <c r="M62" s="19">
        <v>113</v>
      </c>
      <c r="N62" s="19">
        <v>61</v>
      </c>
      <c r="O62" s="19">
        <v>60</v>
      </c>
      <c r="P62" s="19">
        <v>35</v>
      </c>
      <c r="Q62" s="19">
        <v>27</v>
      </c>
      <c r="R62" s="19">
        <v>22</v>
      </c>
      <c r="S62" s="19">
        <v>21</v>
      </c>
      <c r="T62" s="19">
        <v>15</v>
      </c>
      <c r="U62" s="19">
        <v>12</v>
      </c>
      <c r="V62" s="19">
        <v>7</v>
      </c>
      <c r="W62" s="19">
        <v>5</v>
      </c>
    </row>
    <row r="63" spans="1:23" x14ac:dyDescent="0.2">
      <c r="A63" s="18" t="s">
        <v>50</v>
      </c>
      <c r="B63" s="19">
        <v>41323</v>
      </c>
      <c r="C63" s="19">
        <v>4736</v>
      </c>
      <c r="D63" s="19">
        <v>2950</v>
      </c>
      <c r="E63" s="19">
        <v>1867</v>
      </c>
      <c r="F63" s="19">
        <v>4202</v>
      </c>
      <c r="G63" s="19">
        <v>849</v>
      </c>
      <c r="H63" s="19">
        <v>1513</v>
      </c>
      <c r="I63" s="19">
        <v>1434</v>
      </c>
      <c r="J63" s="19">
        <v>4198</v>
      </c>
      <c r="K63" s="19">
        <v>3826</v>
      </c>
      <c r="L63" s="19">
        <v>4034</v>
      </c>
      <c r="M63" s="19">
        <v>3552</v>
      </c>
      <c r="N63" s="19">
        <v>2654</v>
      </c>
      <c r="O63" s="19">
        <v>1561</v>
      </c>
      <c r="P63" s="19">
        <v>1385</v>
      </c>
      <c r="Q63" s="19">
        <v>735</v>
      </c>
      <c r="R63" s="19">
        <v>173</v>
      </c>
      <c r="S63" s="19">
        <v>265</v>
      </c>
      <c r="T63" s="19">
        <v>629</v>
      </c>
      <c r="U63" s="19">
        <v>454</v>
      </c>
      <c r="V63" s="19">
        <v>253</v>
      </c>
      <c r="W63" s="19">
        <v>53</v>
      </c>
    </row>
    <row r="64" spans="1:23" x14ac:dyDescent="0.2">
      <c r="A64" s="18" t="s">
        <v>51</v>
      </c>
      <c r="B64" s="19">
        <v>3745</v>
      </c>
      <c r="C64" s="19">
        <v>174</v>
      </c>
      <c r="D64" s="19">
        <v>35</v>
      </c>
      <c r="E64" s="19">
        <v>16</v>
      </c>
      <c r="F64" s="19">
        <v>48</v>
      </c>
      <c r="G64" s="19">
        <v>13</v>
      </c>
      <c r="H64" s="19">
        <v>37</v>
      </c>
      <c r="I64" s="19">
        <v>87</v>
      </c>
      <c r="J64" s="19">
        <v>823</v>
      </c>
      <c r="K64" s="19">
        <v>1004</v>
      </c>
      <c r="L64" s="19">
        <v>649</v>
      </c>
      <c r="M64" s="19">
        <v>304</v>
      </c>
      <c r="N64" s="19">
        <v>139</v>
      </c>
      <c r="O64" s="19">
        <v>86</v>
      </c>
      <c r="P64" s="19">
        <v>82</v>
      </c>
      <c r="Q64" s="19">
        <v>82</v>
      </c>
      <c r="R64" s="19">
        <v>58</v>
      </c>
      <c r="S64" s="19">
        <v>33</v>
      </c>
      <c r="T64" s="19">
        <v>27</v>
      </c>
      <c r="U64" s="19">
        <v>28</v>
      </c>
      <c r="V64" s="19">
        <v>9</v>
      </c>
      <c r="W64" s="19">
        <v>11</v>
      </c>
    </row>
    <row r="65" spans="1:23" x14ac:dyDescent="0.2">
      <c r="A65" s="18" t="s">
        <v>52</v>
      </c>
      <c r="B65" s="19">
        <v>2565</v>
      </c>
      <c r="C65" s="19">
        <v>187</v>
      </c>
      <c r="D65" s="19">
        <v>76</v>
      </c>
      <c r="E65" s="19">
        <v>46</v>
      </c>
      <c r="F65" s="19">
        <v>98</v>
      </c>
      <c r="G65" s="19">
        <v>32</v>
      </c>
      <c r="H65" s="19">
        <v>44</v>
      </c>
      <c r="I65" s="19">
        <v>84</v>
      </c>
      <c r="J65" s="19">
        <v>422</v>
      </c>
      <c r="K65" s="19">
        <v>435</v>
      </c>
      <c r="L65" s="19">
        <v>383</v>
      </c>
      <c r="M65" s="19">
        <v>313</v>
      </c>
      <c r="N65" s="19">
        <v>131</v>
      </c>
      <c r="O65" s="19">
        <v>79</v>
      </c>
      <c r="P65" s="19">
        <v>71</v>
      </c>
      <c r="Q65" s="19">
        <v>57</v>
      </c>
      <c r="R65" s="19">
        <v>45</v>
      </c>
      <c r="S65" s="19">
        <v>23</v>
      </c>
      <c r="T65" s="19">
        <v>9</v>
      </c>
      <c r="U65" s="19">
        <v>14</v>
      </c>
      <c r="V65" s="19">
        <v>10</v>
      </c>
      <c r="W65" s="19">
        <v>6</v>
      </c>
    </row>
    <row r="66" spans="1:23" x14ac:dyDescent="0.2">
      <c r="A66" s="10" t="s">
        <v>53</v>
      </c>
      <c r="B66" s="14">
        <v>8929</v>
      </c>
      <c r="C66" s="14">
        <v>938</v>
      </c>
      <c r="D66" s="14">
        <v>458</v>
      </c>
      <c r="E66" s="14">
        <v>288</v>
      </c>
      <c r="F66" s="14">
        <v>622</v>
      </c>
      <c r="G66" s="14">
        <v>143</v>
      </c>
      <c r="H66" s="14">
        <v>238</v>
      </c>
      <c r="I66" s="14">
        <v>271</v>
      </c>
      <c r="J66" s="14">
        <v>791</v>
      </c>
      <c r="K66" s="14">
        <v>777</v>
      </c>
      <c r="L66" s="14">
        <v>822</v>
      </c>
      <c r="M66" s="14">
        <v>720</v>
      </c>
      <c r="N66" s="14">
        <v>721</v>
      </c>
      <c r="O66" s="14">
        <v>667</v>
      </c>
      <c r="P66" s="14">
        <v>448</v>
      </c>
      <c r="Q66" s="14">
        <v>295</v>
      </c>
      <c r="R66" s="14">
        <v>172</v>
      </c>
      <c r="S66" s="14">
        <v>114</v>
      </c>
      <c r="T66" s="14">
        <v>184</v>
      </c>
      <c r="U66" s="14">
        <v>129</v>
      </c>
      <c r="V66" s="14">
        <v>78</v>
      </c>
      <c r="W66" s="14">
        <v>53</v>
      </c>
    </row>
    <row r="67" spans="1:23" x14ac:dyDescent="0.2">
      <c r="A67" s="18" t="s">
        <v>54</v>
      </c>
      <c r="B67" s="19">
        <v>4562</v>
      </c>
      <c r="C67" s="19">
        <v>477</v>
      </c>
      <c r="D67" s="19">
        <v>256</v>
      </c>
      <c r="E67" s="19">
        <v>138</v>
      </c>
      <c r="F67" s="19">
        <v>329</v>
      </c>
      <c r="G67" s="19">
        <v>77</v>
      </c>
      <c r="H67" s="19">
        <v>136</v>
      </c>
      <c r="I67" s="19">
        <v>143</v>
      </c>
      <c r="J67" s="19">
        <v>420</v>
      </c>
      <c r="K67" s="19">
        <v>462</v>
      </c>
      <c r="L67" s="19">
        <v>497</v>
      </c>
      <c r="M67" s="19">
        <v>421</v>
      </c>
      <c r="N67" s="19">
        <v>348</v>
      </c>
      <c r="O67" s="19">
        <v>273</v>
      </c>
      <c r="P67" s="19">
        <v>192</v>
      </c>
      <c r="Q67" s="19">
        <v>116</v>
      </c>
      <c r="R67" s="19">
        <v>92</v>
      </c>
      <c r="S67" s="19">
        <v>41</v>
      </c>
      <c r="T67" s="19">
        <v>64</v>
      </c>
      <c r="U67" s="19">
        <v>35</v>
      </c>
      <c r="V67" s="19">
        <v>25</v>
      </c>
      <c r="W67" s="19">
        <v>20</v>
      </c>
    </row>
    <row r="68" spans="1:23" x14ac:dyDescent="0.2">
      <c r="A68" s="18" t="s">
        <v>55</v>
      </c>
      <c r="B68" s="19">
        <v>2500</v>
      </c>
      <c r="C68" s="19">
        <v>146</v>
      </c>
      <c r="D68" s="19">
        <v>63</v>
      </c>
      <c r="E68" s="19">
        <v>50</v>
      </c>
      <c r="F68" s="19">
        <v>111</v>
      </c>
      <c r="G68" s="19">
        <v>32</v>
      </c>
      <c r="H68" s="19">
        <v>53</v>
      </c>
      <c r="I68" s="19">
        <v>65</v>
      </c>
      <c r="J68" s="19">
        <v>224</v>
      </c>
      <c r="K68" s="19">
        <v>207</v>
      </c>
      <c r="L68" s="19">
        <v>183</v>
      </c>
      <c r="M68" s="19">
        <v>180</v>
      </c>
      <c r="N68" s="19">
        <v>229</v>
      </c>
      <c r="O68" s="19">
        <v>263</v>
      </c>
      <c r="P68" s="19">
        <v>190</v>
      </c>
      <c r="Q68" s="19">
        <v>143</v>
      </c>
      <c r="R68" s="19">
        <v>64</v>
      </c>
      <c r="S68" s="19">
        <v>54</v>
      </c>
      <c r="T68" s="19">
        <v>101</v>
      </c>
      <c r="U68" s="19">
        <v>78</v>
      </c>
      <c r="V68" s="19">
        <v>42</v>
      </c>
      <c r="W68" s="19">
        <v>22</v>
      </c>
    </row>
    <row r="69" spans="1:23" x14ac:dyDescent="0.2">
      <c r="A69" s="18" t="s">
        <v>56</v>
      </c>
      <c r="B69" s="19">
        <v>1867</v>
      </c>
      <c r="C69" s="19">
        <v>315</v>
      </c>
      <c r="D69" s="19">
        <v>139</v>
      </c>
      <c r="E69" s="19">
        <v>100</v>
      </c>
      <c r="F69" s="19">
        <v>182</v>
      </c>
      <c r="G69" s="19">
        <v>34</v>
      </c>
      <c r="H69" s="19">
        <v>49</v>
      </c>
      <c r="I69" s="19">
        <v>63</v>
      </c>
      <c r="J69" s="19">
        <v>147</v>
      </c>
      <c r="K69" s="19">
        <v>108</v>
      </c>
      <c r="L69" s="19">
        <v>142</v>
      </c>
      <c r="M69" s="19">
        <v>119</v>
      </c>
      <c r="N69" s="19">
        <v>144</v>
      </c>
      <c r="O69" s="19">
        <v>131</v>
      </c>
      <c r="P69" s="19">
        <v>66</v>
      </c>
      <c r="Q69" s="19">
        <v>36</v>
      </c>
      <c r="R69" s="19">
        <v>16</v>
      </c>
      <c r="S69" s="19">
        <v>19</v>
      </c>
      <c r="T69" s="19">
        <v>19</v>
      </c>
      <c r="U69" s="19">
        <v>16</v>
      </c>
      <c r="V69" s="19">
        <v>11</v>
      </c>
      <c r="W69" s="19">
        <v>11</v>
      </c>
    </row>
    <row r="70" spans="1:23" x14ac:dyDescent="0.2">
      <c r="A70" s="10" t="s">
        <v>57</v>
      </c>
      <c r="B70" s="14">
        <v>3393</v>
      </c>
      <c r="C70" s="14">
        <v>175</v>
      </c>
      <c r="D70" s="14">
        <v>113</v>
      </c>
      <c r="E70" s="14">
        <v>49</v>
      </c>
      <c r="F70" s="14">
        <v>135</v>
      </c>
      <c r="G70" s="14">
        <v>24</v>
      </c>
      <c r="H70" s="14">
        <v>43</v>
      </c>
      <c r="I70" s="14">
        <v>103</v>
      </c>
      <c r="J70" s="14">
        <v>504</v>
      </c>
      <c r="K70" s="14">
        <v>622</v>
      </c>
      <c r="L70" s="14">
        <v>523</v>
      </c>
      <c r="M70" s="14">
        <v>329</v>
      </c>
      <c r="N70" s="14">
        <v>249</v>
      </c>
      <c r="O70" s="14">
        <v>240</v>
      </c>
      <c r="P70" s="14">
        <v>90</v>
      </c>
      <c r="Q70" s="14">
        <v>75</v>
      </c>
      <c r="R70" s="14">
        <v>40</v>
      </c>
      <c r="S70" s="14">
        <v>28</v>
      </c>
      <c r="T70" s="14">
        <v>22</v>
      </c>
      <c r="U70" s="14">
        <v>14</v>
      </c>
      <c r="V70" s="14">
        <v>8</v>
      </c>
      <c r="W70" s="14">
        <v>7</v>
      </c>
    </row>
    <row r="71" spans="1:23" x14ac:dyDescent="0.2">
      <c r="A71" s="18" t="s">
        <v>58</v>
      </c>
      <c r="B71" s="19">
        <v>1582</v>
      </c>
      <c r="C71" s="19">
        <v>80</v>
      </c>
      <c r="D71" s="19">
        <v>52</v>
      </c>
      <c r="E71" s="19">
        <v>25</v>
      </c>
      <c r="F71" s="19">
        <v>70</v>
      </c>
      <c r="G71" s="19">
        <v>6</v>
      </c>
      <c r="H71" s="19">
        <v>15</v>
      </c>
      <c r="I71" s="19">
        <v>69</v>
      </c>
      <c r="J71" s="19">
        <v>248</v>
      </c>
      <c r="K71" s="19">
        <v>293</v>
      </c>
      <c r="L71" s="19">
        <v>239</v>
      </c>
      <c r="M71" s="19">
        <v>148</v>
      </c>
      <c r="N71" s="19">
        <v>127</v>
      </c>
      <c r="O71" s="19">
        <v>115</v>
      </c>
      <c r="P71" s="19">
        <v>39</v>
      </c>
      <c r="Q71" s="19">
        <v>24</v>
      </c>
      <c r="R71" s="19">
        <v>12</v>
      </c>
      <c r="S71" s="19">
        <v>12</v>
      </c>
      <c r="T71" s="19">
        <v>3</v>
      </c>
      <c r="U71" s="19">
        <v>3</v>
      </c>
      <c r="V71" s="19">
        <v>2</v>
      </c>
      <c r="W71" s="19">
        <v>0</v>
      </c>
    </row>
    <row r="72" spans="1:23" x14ac:dyDescent="0.2">
      <c r="A72" s="18" t="s">
        <v>59</v>
      </c>
      <c r="B72" s="19">
        <v>1811</v>
      </c>
      <c r="C72" s="19">
        <v>95</v>
      </c>
      <c r="D72" s="19">
        <v>61</v>
      </c>
      <c r="E72" s="19">
        <v>24</v>
      </c>
      <c r="F72" s="19">
        <v>65</v>
      </c>
      <c r="G72" s="19">
        <v>18</v>
      </c>
      <c r="H72" s="19">
        <v>28</v>
      </c>
      <c r="I72" s="19">
        <v>34</v>
      </c>
      <c r="J72" s="19">
        <v>256</v>
      </c>
      <c r="K72" s="19">
        <v>329</v>
      </c>
      <c r="L72" s="19">
        <v>284</v>
      </c>
      <c r="M72" s="19">
        <v>181</v>
      </c>
      <c r="N72" s="19">
        <v>122</v>
      </c>
      <c r="O72" s="19">
        <v>125</v>
      </c>
      <c r="P72" s="19">
        <v>51</v>
      </c>
      <c r="Q72" s="19">
        <v>51</v>
      </c>
      <c r="R72" s="19">
        <v>28</v>
      </c>
      <c r="S72" s="19">
        <v>16</v>
      </c>
      <c r="T72" s="19">
        <v>19</v>
      </c>
      <c r="U72" s="19">
        <v>11</v>
      </c>
      <c r="V72" s="19">
        <v>6</v>
      </c>
      <c r="W72" s="19">
        <v>7</v>
      </c>
    </row>
    <row r="74" spans="1:23" x14ac:dyDescent="0.2">
      <c r="A74" s="5" t="s">
        <v>60</v>
      </c>
    </row>
    <row r="78" spans="1:23" ht="15.75" x14ac:dyDescent="0.2">
      <c r="A78" s="1" t="s">
        <v>0</v>
      </c>
    </row>
    <row r="79" spans="1:23" x14ac:dyDescent="0.2">
      <c r="A79" s="2" t="s">
        <v>1</v>
      </c>
    </row>
    <row r="80" spans="1:23" x14ac:dyDescent="0.2">
      <c r="A80" s="3" t="s">
        <v>2</v>
      </c>
      <c r="B80" s="3" t="s">
        <v>3</v>
      </c>
    </row>
    <row r="81" spans="1:23" x14ac:dyDescent="0.2">
      <c r="A81" s="3" t="s">
        <v>4</v>
      </c>
      <c r="B81" s="3" t="s">
        <v>5</v>
      </c>
    </row>
    <row r="82" spans="1:23" x14ac:dyDescent="0.2">
      <c r="A82" s="3" t="s">
        <v>6</v>
      </c>
      <c r="B82" s="3">
        <v>2011</v>
      </c>
    </row>
    <row r="83" spans="1:23" x14ac:dyDescent="0.2">
      <c r="A83" s="3" t="s">
        <v>7</v>
      </c>
      <c r="B83" s="3" t="s">
        <v>8</v>
      </c>
    </row>
    <row r="84" spans="1:23" x14ac:dyDescent="0.2">
      <c r="A84" s="3" t="s">
        <v>9</v>
      </c>
      <c r="B84" s="3" t="s">
        <v>10</v>
      </c>
    </row>
    <row r="85" spans="1:23" x14ac:dyDescent="0.2">
      <c r="A85" s="6" t="s">
        <v>11</v>
      </c>
      <c r="B85" s="6" t="s">
        <v>62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ht="26.1" customHeight="1" x14ac:dyDescent="0.2">
      <c r="A86" s="8" t="s">
        <v>13</v>
      </c>
      <c r="B86" s="9" t="s">
        <v>14</v>
      </c>
      <c r="C86" s="9" t="s">
        <v>15</v>
      </c>
      <c r="D86" s="9" t="s">
        <v>16</v>
      </c>
      <c r="E86" s="9" t="s">
        <v>17</v>
      </c>
      <c r="F86" s="9" t="s">
        <v>18</v>
      </c>
      <c r="G86" s="9" t="s">
        <v>19</v>
      </c>
      <c r="H86" s="9" t="s">
        <v>20</v>
      </c>
      <c r="I86" s="9" t="s">
        <v>21</v>
      </c>
      <c r="J86" s="9" t="s">
        <v>22</v>
      </c>
      <c r="K86" s="9" t="s">
        <v>23</v>
      </c>
      <c r="L86" s="9" t="s">
        <v>24</v>
      </c>
      <c r="M86" s="9" t="s">
        <v>25</v>
      </c>
      <c r="N86" s="9" t="s">
        <v>26</v>
      </c>
      <c r="O86" s="9" t="s">
        <v>27</v>
      </c>
      <c r="P86" s="9" t="s">
        <v>28</v>
      </c>
      <c r="Q86" s="9" t="s">
        <v>29</v>
      </c>
      <c r="R86" s="9" t="s">
        <v>30</v>
      </c>
      <c r="S86" s="9" t="s">
        <v>31</v>
      </c>
      <c r="T86" s="9" t="s">
        <v>32</v>
      </c>
      <c r="U86" s="9" t="s">
        <v>33</v>
      </c>
      <c r="V86" s="9" t="s">
        <v>34</v>
      </c>
      <c r="W86" s="9" t="s">
        <v>35</v>
      </c>
    </row>
    <row r="87" spans="1:23" x14ac:dyDescent="0.2">
      <c r="A87" s="4" t="s">
        <v>36</v>
      </c>
      <c r="B87" s="13">
        <v>123190</v>
      </c>
      <c r="C87" s="13">
        <v>9141</v>
      </c>
      <c r="D87" s="13">
        <v>4826</v>
      </c>
      <c r="E87" s="13">
        <v>2929</v>
      </c>
      <c r="F87" s="13">
        <v>6467</v>
      </c>
      <c r="G87" s="13">
        <v>1242</v>
      </c>
      <c r="H87" s="13">
        <v>2377</v>
      </c>
      <c r="I87" s="13">
        <v>3635</v>
      </c>
      <c r="J87" s="13">
        <v>15881</v>
      </c>
      <c r="K87" s="13">
        <v>20025</v>
      </c>
      <c r="L87" s="13">
        <v>15392</v>
      </c>
      <c r="M87" s="13">
        <v>9504</v>
      </c>
      <c r="N87" s="13">
        <v>6757</v>
      </c>
      <c r="O87" s="13">
        <v>5239</v>
      </c>
      <c r="P87" s="13">
        <v>4399</v>
      </c>
      <c r="Q87" s="13">
        <v>3882</v>
      </c>
      <c r="R87" s="13">
        <v>3031</v>
      </c>
      <c r="S87" s="13">
        <v>2188</v>
      </c>
      <c r="T87" s="13">
        <v>2074</v>
      </c>
      <c r="U87" s="13">
        <v>1686</v>
      </c>
      <c r="V87" s="13">
        <v>1360</v>
      </c>
      <c r="W87" s="13">
        <v>1155</v>
      </c>
    </row>
    <row r="88" spans="1:23" x14ac:dyDescent="0.2">
      <c r="A88" s="10" t="s">
        <v>37</v>
      </c>
      <c r="B88" s="14">
        <v>54087</v>
      </c>
      <c r="C88" s="14">
        <v>2010</v>
      </c>
      <c r="D88" s="14">
        <v>795</v>
      </c>
      <c r="E88" s="14">
        <v>444</v>
      </c>
      <c r="F88" s="14">
        <v>1089</v>
      </c>
      <c r="G88" s="14">
        <v>226</v>
      </c>
      <c r="H88" s="14">
        <v>464</v>
      </c>
      <c r="I88" s="14">
        <v>1369</v>
      </c>
      <c r="J88" s="14">
        <v>7696</v>
      </c>
      <c r="K88" s="14">
        <v>10497</v>
      </c>
      <c r="L88" s="14">
        <v>7385</v>
      </c>
      <c r="M88" s="14">
        <v>4216</v>
      </c>
      <c r="N88" s="14">
        <v>3157</v>
      </c>
      <c r="O88" s="14">
        <v>2761</v>
      </c>
      <c r="P88" s="14">
        <v>2415</v>
      </c>
      <c r="Q88" s="14">
        <v>2122</v>
      </c>
      <c r="R88" s="14">
        <v>1820</v>
      </c>
      <c r="S88" s="14">
        <v>1330</v>
      </c>
      <c r="T88" s="14">
        <v>1107</v>
      </c>
      <c r="U88" s="14">
        <v>1122</v>
      </c>
      <c r="V88" s="14">
        <v>1072</v>
      </c>
      <c r="W88" s="14">
        <v>990</v>
      </c>
    </row>
    <row r="89" spans="1:23" x14ac:dyDescent="0.2">
      <c r="A89" s="18" t="s">
        <v>38</v>
      </c>
      <c r="B89" s="19">
        <v>36851</v>
      </c>
      <c r="C89" s="19">
        <v>1509</v>
      </c>
      <c r="D89" s="19">
        <v>639</v>
      </c>
      <c r="E89" s="19">
        <v>367</v>
      </c>
      <c r="F89" s="19">
        <v>898</v>
      </c>
      <c r="G89" s="19">
        <v>196</v>
      </c>
      <c r="H89" s="19">
        <v>381</v>
      </c>
      <c r="I89" s="19">
        <v>1042</v>
      </c>
      <c r="J89" s="19">
        <v>5114</v>
      </c>
      <c r="K89" s="19">
        <v>5984</v>
      </c>
      <c r="L89" s="19">
        <v>3735</v>
      </c>
      <c r="M89" s="19">
        <v>2336</v>
      </c>
      <c r="N89" s="19">
        <v>2191</v>
      </c>
      <c r="O89" s="19">
        <v>2201</v>
      </c>
      <c r="P89" s="19">
        <v>1987</v>
      </c>
      <c r="Q89" s="19">
        <v>1768</v>
      </c>
      <c r="R89" s="19">
        <v>1534</v>
      </c>
      <c r="S89" s="19">
        <v>1146</v>
      </c>
      <c r="T89" s="19">
        <v>954</v>
      </c>
      <c r="U89" s="19">
        <v>975</v>
      </c>
      <c r="V89" s="19">
        <v>975</v>
      </c>
      <c r="W89" s="19">
        <v>919</v>
      </c>
    </row>
    <row r="90" spans="1:23" x14ac:dyDescent="0.2">
      <c r="A90" s="18" t="s">
        <v>39</v>
      </c>
      <c r="B90" s="19">
        <v>1782</v>
      </c>
      <c r="C90" s="19">
        <v>21</v>
      </c>
      <c r="D90" s="19">
        <v>4</v>
      </c>
      <c r="E90" s="19">
        <v>2</v>
      </c>
      <c r="F90" s="19">
        <v>12</v>
      </c>
      <c r="G90" s="19">
        <v>7</v>
      </c>
      <c r="H90" s="19">
        <v>3</v>
      </c>
      <c r="I90" s="19">
        <v>26</v>
      </c>
      <c r="J90" s="19">
        <v>208</v>
      </c>
      <c r="K90" s="19">
        <v>321</v>
      </c>
      <c r="L90" s="19">
        <v>266</v>
      </c>
      <c r="M90" s="19">
        <v>128</v>
      </c>
      <c r="N90" s="19">
        <v>116</v>
      </c>
      <c r="O90" s="19">
        <v>86</v>
      </c>
      <c r="P90" s="19">
        <v>89</v>
      </c>
      <c r="Q90" s="19">
        <v>87</v>
      </c>
      <c r="R90" s="19">
        <v>86</v>
      </c>
      <c r="S90" s="19">
        <v>78</v>
      </c>
      <c r="T90" s="19">
        <v>81</v>
      </c>
      <c r="U90" s="19">
        <v>77</v>
      </c>
      <c r="V90" s="19">
        <v>52</v>
      </c>
      <c r="W90" s="19">
        <v>32</v>
      </c>
    </row>
    <row r="91" spans="1:23" x14ac:dyDescent="0.2">
      <c r="A91" s="18" t="s">
        <v>40</v>
      </c>
      <c r="B91" s="19">
        <v>77</v>
      </c>
      <c r="C91" s="19">
        <v>8</v>
      </c>
      <c r="D91" s="19">
        <v>10</v>
      </c>
      <c r="E91" s="19">
        <v>2</v>
      </c>
      <c r="F91" s="19">
        <v>8</v>
      </c>
      <c r="G91" s="19">
        <v>0</v>
      </c>
      <c r="H91" s="19">
        <v>2</v>
      </c>
      <c r="I91" s="19">
        <v>1</v>
      </c>
      <c r="J91" s="19">
        <v>6</v>
      </c>
      <c r="K91" s="19">
        <v>11</v>
      </c>
      <c r="L91" s="19">
        <v>10</v>
      </c>
      <c r="M91" s="19">
        <v>5</v>
      </c>
      <c r="N91" s="19">
        <v>4</v>
      </c>
      <c r="O91" s="19">
        <v>2</v>
      </c>
      <c r="P91" s="19">
        <v>1</v>
      </c>
      <c r="Q91" s="19">
        <v>4</v>
      </c>
      <c r="R91" s="19">
        <v>2</v>
      </c>
      <c r="S91" s="19">
        <v>0</v>
      </c>
      <c r="T91" s="19">
        <v>1</v>
      </c>
      <c r="U91" s="19">
        <v>0</v>
      </c>
      <c r="V91" s="19">
        <v>0</v>
      </c>
      <c r="W91" s="19">
        <v>0</v>
      </c>
    </row>
    <row r="92" spans="1:23" x14ac:dyDescent="0.2">
      <c r="A92" s="18" t="s">
        <v>41</v>
      </c>
      <c r="B92" s="19">
        <v>15377</v>
      </c>
      <c r="C92" s="19">
        <v>472</v>
      </c>
      <c r="D92" s="19">
        <v>142</v>
      </c>
      <c r="E92" s="19">
        <v>73</v>
      </c>
      <c r="F92" s="19">
        <v>171</v>
      </c>
      <c r="G92" s="19">
        <v>23</v>
      </c>
      <c r="H92" s="19">
        <v>78</v>
      </c>
      <c r="I92" s="19">
        <v>300</v>
      </c>
      <c r="J92" s="19">
        <v>2368</v>
      </c>
      <c r="K92" s="19">
        <v>4181</v>
      </c>
      <c r="L92" s="19">
        <v>3374</v>
      </c>
      <c r="M92" s="19">
        <v>1747</v>
      </c>
      <c r="N92" s="19">
        <v>846</v>
      </c>
      <c r="O92" s="19">
        <v>472</v>
      </c>
      <c r="P92" s="19">
        <v>338</v>
      </c>
      <c r="Q92" s="19">
        <v>263</v>
      </c>
      <c r="R92" s="19">
        <v>198</v>
      </c>
      <c r="S92" s="19">
        <v>106</v>
      </c>
      <c r="T92" s="19">
        <v>71</v>
      </c>
      <c r="U92" s="19">
        <v>70</v>
      </c>
      <c r="V92" s="19">
        <v>45</v>
      </c>
      <c r="W92" s="19">
        <v>39</v>
      </c>
    </row>
    <row r="93" spans="1:23" x14ac:dyDescent="0.2">
      <c r="A93" s="10" t="s">
        <v>42</v>
      </c>
      <c r="B93" s="14">
        <v>5225</v>
      </c>
      <c r="C93" s="14">
        <v>894</v>
      </c>
      <c r="D93" s="14">
        <v>359</v>
      </c>
      <c r="E93" s="14">
        <v>172</v>
      </c>
      <c r="F93" s="14">
        <v>359</v>
      </c>
      <c r="G93" s="14">
        <v>65</v>
      </c>
      <c r="H93" s="14">
        <v>116</v>
      </c>
      <c r="I93" s="14">
        <v>150</v>
      </c>
      <c r="J93" s="14">
        <v>826</v>
      </c>
      <c r="K93" s="14">
        <v>804</v>
      </c>
      <c r="L93" s="14">
        <v>500</v>
      </c>
      <c r="M93" s="14">
        <v>285</v>
      </c>
      <c r="N93" s="14">
        <v>202</v>
      </c>
      <c r="O93" s="14">
        <v>142</v>
      </c>
      <c r="P93" s="14">
        <v>123</v>
      </c>
      <c r="Q93" s="14">
        <v>82</v>
      </c>
      <c r="R93" s="14">
        <v>43</v>
      </c>
      <c r="S93" s="14">
        <v>26</v>
      </c>
      <c r="T93" s="14">
        <v>33</v>
      </c>
      <c r="U93" s="14">
        <v>19</v>
      </c>
      <c r="V93" s="14">
        <v>12</v>
      </c>
      <c r="W93" s="14">
        <v>13</v>
      </c>
    </row>
    <row r="94" spans="1:23" x14ac:dyDescent="0.2">
      <c r="A94" s="18" t="s">
        <v>43</v>
      </c>
      <c r="B94" s="19">
        <v>1442</v>
      </c>
      <c r="C94" s="19">
        <v>210</v>
      </c>
      <c r="D94" s="19">
        <v>104</v>
      </c>
      <c r="E94" s="19">
        <v>51</v>
      </c>
      <c r="F94" s="19">
        <v>158</v>
      </c>
      <c r="G94" s="19">
        <v>34</v>
      </c>
      <c r="H94" s="19">
        <v>56</v>
      </c>
      <c r="I94" s="19">
        <v>50</v>
      </c>
      <c r="J94" s="19">
        <v>196</v>
      </c>
      <c r="K94" s="19">
        <v>187</v>
      </c>
      <c r="L94" s="19">
        <v>97</v>
      </c>
      <c r="M94" s="19">
        <v>80</v>
      </c>
      <c r="N94" s="19">
        <v>61</v>
      </c>
      <c r="O94" s="19">
        <v>49</v>
      </c>
      <c r="P94" s="19">
        <v>31</v>
      </c>
      <c r="Q94" s="19">
        <v>19</v>
      </c>
      <c r="R94" s="19">
        <v>18</v>
      </c>
      <c r="S94" s="19">
        <v>5</v>
      </c>
      <c r="T94" s="19">
        <v>15</v>
      </c>
      <c r="U94" s="19">
        <v>4</v>
      </c>
      <c r="V94" s="19">
        <v>7</v>
      </c>
      <c r="W94" s="19">
        <v>10</v>
      </c>
    </row>
    <row r="95" spans="1:23" x14ac:dyDescent="0.2">
      <c r="A95" s="18" t="s">
        <v>44</v>
      </c>
      <c r="B95" s="19">
        <v>780</v>
      </c>
      <c r="C95" s="19">
        <v>125</v>
      </c>
      <c r="D95" s="19">
        <v>41</v>
      </c>
      <c r="E95" s="19">
        <v>34</v>
      </c>
      <c r="F95" s="19">
        <v>38</v>
      </c>
      <c r="G95" s="19">
        <v>4</v>
      </c>
      <c r="H95" s="19">
        <v>19</v>
      </c>
      <c r="I95" s="19">
        <v>16</v>
      </c>
      <c r="J95" s="19">
        <v>173</v>
      </c>
      <c r="K95" s="19">
        <v>108</v>
      </c>
      <c r="L95" s="19">
        <v>71</v>
      </c>
      <c r="M95" s="19">
        <v>36</v>
      </c>
      <c r="N95" s="19">
        <v>25</v>
      </c>
      <c r="O95" s="19">
        <v>23</v>
      </c>
      <c r="P95" s="19">
        <v>27</v>
      </c>
      <c r="Q95" s="19">
        <v>21</v>
      </c>
      <c r="R95" s="19">
        <v>7</v>
      </c>
      <c r="S95" s="19">
        <v>6</v>
      </c>
      <c r="T95" s="19">
        <v>4</v>
      </c>
      <c r="U95" s="19">
        <v>0</v>
      </c>
      <c r="V95" s="19">
        <v>2</v>
      </c>
      <c r="W95" s="19">
        <v>0</v>
      </c>
    </row>
    <row r="96" spans="1:23" x14ac:dyDescent="0.2">
      <c r="A96" s="18" t="s">
        <v>45</v>
      </c>
      <c r="B96" s="19">
        <v>1452</v>
      </c>
      <c r="C96" s="19">
        <v>312</v>
      </c>
      <c r="D96" s="19">
        <v>116</v>
      </c>
      <c r="E96" s="19">
        <v>49</v>
      </c>
      <c r="F96" s="19">
        <v>75</v>
      </c>
      <c r="G96" s="19">
        <v>13</v>
      </c>
      <c r="H96" s="19">
        <v>18</v>
      </c>
      <c r="I96" s="19">
        <v>43</v>
      </c>
      <c r="J96" s="19">
        <v>253</v>
      </c>
      <c r="K96" s="19">
        <v>204</v>
      </c>
      <c r="L96" s="19">
        <v>136</v>
      </c>
      <c r="M96" s="19">
        <v>69</v>
      </c>
      <c r="N96" s="19">
        <v>48</v>
      </c>
      <c r="O96" s="19">
        <v>36</v>
      </c>
      <c r="P96" s="19">
        <v>32</v>
      </c>
      <c r="Q96" s="19">
        <v>22</v>
      </c>
      <c r="R96" s="19">
        <v>6</v>
      </c>
      <c r="S96" s="19">
        <v>6</v>
      </c>
      <c r="T96" s="19">
        <v>9</v>
      </c>
      <c r="U96" s="19">
        <v>4</v>
      </c>
      <c r="V96" s="19">
        <v>1</v>
      </c>
      <c r="W96" s="19">
        <v>0</v>
      </c>
    </row>
    <row r="97" spans="1:23" x14ac:dyDescent="0.2">
      <c r="A97" s="18" t="s">
        <v>46</v>
      </c>
      <c r="B97" s="19">
        <v>1551</v>
      </c>
      <c r="C97" s="19">
        <v>247</v>
      </c>
      <c r="D97" s="19">
        <v>98</v>
      </c>
      <c r="E97" s="19">
        <v>38</v>
      </c>
      <c r="F97" s="19">
        <v>88</v>
      </c>
      <c r="G97" s="19">
        <v>14</v>
      </c>
      <c r="H97" s="19">
        <v>23</v>
      </c>
      <c r="I97" s="19">
        <v>41</v>
      </c>
      <c r="J97" s="19">
        <v>204</v>
      </c>
      <c r="K97" s="19">
        <v>305</v>
      </c>
      <c r="L97" s="19">
        <v>196</v>
      </c>
      <c r="M97" s="19">
        <v>100</v>
      </c>
      <c r="N97" s="19">
        <v>68</v>
      </c>
      <c r="O97" s="19">
        <v>34</v>
      </c>
      <c r="P97" s="19">
        <v>33</v>
      </c>
      <c r="Q97" s="19">
        <v>20</v>
      </c>
      <c r="R97" s="19">
        <v>12</v>
      </c>
      <c r="S97" s="19">
        <v>9</v>
      </c>
      <c r="T97" s="19">
        <v>5</v>
      </c>
      <c r="U97" s="19">
        <v>11</v>
      </c>
      <c r="V97" s="19">
        <v>2</v>
      </c>
      <c r="W97" s="19">
        <v>3</v>
      </c>
    </row>
    <row r="98" spans="1:23" x14ac:dyDescent="0.2">
      <c r="A98" s="10" t="s">
        <v>47</v>
      </c>
      <c r="B98" s="14">
        <v>51784</v>
      </c>
      <c r="C98" s="14">
        <v>5175</v>
      </c>
      <c r="D98" s="14">
        <v>3092</v>
      </c>
      <c r="E98" s="14">
        <v>2002</v>
      </c>
      <c r="F98" s="14">
        <v>4300</v>
      </c>
      <c r="G98" s="14">
        <v>842</v>
      </c>
      <c r="H98" s="14">
        <v>1509</v>
      </c>
      <c r="I98" s="14">
        <v>1755</v>
      </c>
      <c r="J98" s="14">
        <v>6161</v>
      </c>
      <c r="K98" s="14">
        <v>7301</v>
      </c>
      <c r="L98" s="14">
        <v>6192</v>
      </c>
      <c r="M98" s="14">
        <v>4030</v>
      </c>
      <c r="N98" s="14">
        <v>2436</v>
      </c>
      <c r="O98" s="14">
        <v>1527</v>
      </c>
      <c r="P98" s="14">
        <v>1289</v>
      </c>
      <c r="Q98" s="14">
        <v>1290</v>
      </c>
      <c r="R98" s="14">
        <v>906</v>
      </c>
      <c r="S98" s="14">
        <v>604</v>
      </c>
      <c r="T98" s="14">
        <v>731</v>
      </c>
      <c r="U98" s="14">
        <v>386</v>
      </c>
      <c r="V98" s="14">
        <v>169</v>
      </c>
      <c r="W98" s="14">
        <v>87</v>
      </c>
    </row>
    <row r="99" spans="1:23" x14ac:dyDescent="0.2">
      <c r="A99" s="18" t="s">
        <v>48</v>
      </c>
      <c r="B99" s="19">
        <v>3083</v>
      </c>
      <c r="C99" s="19">
        <v>202</v>
      </c>
      <c r="D99" s="19">
        <v>53</v>
      </c>
      <c r="E99" s="19">
        <v>18</v>
      </c>
      <c r="F99" s="19">
        <v>53</v>
      </c>
      <c r="G99" s="19">
        <v>10</v>
      </c>
      <c r="H99" s="19">
        <v>18</v>
      </c>
      <c r="I99" s="19">
        <v>85</v>
      </c>
      <c r="J99" s="19">
        <v>436</v>
      </c>
      <c r="K99" s="19">
        <v>857</v>
      </c>
      <c r="L99" s="19">
        <v>657</v>
      </c>
      <c r="M99" s="19">
        <v>248</v>
      </c>
      <c r="N99" s="19">
        <v>133</v>
      </c>
      <c r="O99" s="19">
        <v>83</v>
      </c>
      <c r="P99" s="19">
        <v>74</v>
      </c>
      <c r="Q99" s="19">
        <v>48</v>
      </c>
      <c r="R99" s="19">
        <v>33</v>
      </c>
      <c r="S99" s="19">
        <v>24</v>
      </c>
      <c r="T99" s="19">
        <v>15</v>
      </c>
      <c r="U99" s="19">
        <v>18</v>
      </c>
      <c r="V99" s="19">
        <v>13</v>
      </c>
      <c r="W99" s="19">
        <v>5</v>
      </c>
    </row>
    <row r="100" spans="1:23" x14ac:dyDescent="0.2">
      <c r="A100" s="18" t="s">
        <v>49</v>
      </c>
      <c r="B100" s="19">
        <v>1062</v>
      </c>
      <c r="C100" s="19">
        <v>88</v>
      </c>
      <c r="D100" s="19">
        <v>46</v>
      </c>
      <c r="E100" s="19">
        <v>21</v>
      </c>
      <c r="F100" s="19">
        <v>49</v>
      </c>
      <c r="G100" s="19">
        <v>13</v>
      </c>
      <c r="H100" s="19">
        <v>23</v>
      </c>
      <c r="I100" s="19">
        <v>48</v>
      </c>
      <c r="J100" s="19">
        <v>182</v>
      </c>
      <c r="K100" s="19">
        <v>168</v>
      </c>
      <c r="L100" s="19">
        <v>120</v>
      </c>
      <c r="M100" s="19">
        <v>85</v>
      </c>
      <c r="N100" s="19">
        <v>59</v>
      </c>
      <c r="O100" s="19">
        <v>33</v>
      </c>
      <c r="P100" s="19">
        <v>34</v>
      </c>
      <c r="Q100" s="19">
        <v>35</v>
      </c>
      <c r="R100" s="19">
        <v>25</v>
      </c>
      <c r="S100" s="19">
        <v>9</v>
      </c>
      <c r="T100" s="19">
        <v>15</v>
      </c>
      <c r="U100" s="19">
        <v>5</v>
      </c>
      <c r="V100" s="19">
        <v>3</v>
      </c>
      <c r="W100" s="19">
        <v>1</v>
      </c>
    </row>
    <row r="101" spans="1:23" x14ac:dyDescent="0.2">
      <c r="A101" s="18" t="s">
        <v>50</v>
      </c>
      <c r="B101" s="19">
        <v>40054</v>
      </c>
      <c r="C101" s="19">
        <v>4544</v>
      </c>
      <c r="D101" s="19">
        <v>2865</v>
      </c>
      <c r="E101" s="19">
        <v>1896</v>
      </c>
      <c r="F101" s="19">
        <v>4050</v>
      </c>
      <c r="G101" s="19">
        <v>789</v>
      </c>
      <c r="H101" s="19">
        <v>1395</v>
      </c>
      <c r="I101" s="19">
        <v>1398</v>
      </c>
      <c r="J101" s="19">
        <v>4085</v>
      </c>
      <c r="K101" s="19">
        <v>4482</v>
      </c>
      <c r="L101" s="19">
        <v>4148</v>
      </c>
      <c r="M101" s="19">
        <v>3014</v>
      </c>
      <c r="N101" s="19">
        <v>1831</v>
      </c>
      <c r="O101" s="19">
        <v>1187</v>
      </c>
      <c r="P101" s="19">
        <v>970</v>
      </c>
      <c r="Q101" s="19">
        <v>1024</v>
      </c>
      <c r="R101" s="19">
        <v>715</v>
      </c>
      <c r="S101" s="19">
        <v>496</v>
      </c>
      <c r="T101" s="19">
        <v>638</v>
      </c>
      <c r="U101" s="19">
        <v>331</v>
      </c>
      <c r="V101" s="19">
        <v>135</v>
      </c>
      <c r="W101" s="19">
        <v>61</v>
      </c>
    </row>
    <row r="102" spans="1:23" x14ac:dyDescent="0.2">
      <c r="A102" s="18" t="s">
        <v>51</v>
      </c>
      <c r="B102" s="19">
        <v>4364</v>
      </c>
      <c r="C102" s="19">
        <v>152</v>
      </c>
      <c r="D102" s="19">
        <v>34</v>
      </c>
      <c r="E102" s="19">
        <v>20</v>
      </c>
      <c r="F102" s="19">
        <v>53</v>
      </c>
      <c r="G102" s="19">
        <v>13</v>
      </c>
      <c r="H102" s="19">
        <v>38</v>
      </c>
      <c r="I102" s="19">
        <v>107</v>
      </c>
      <c r="J102" s="19">
        <v>1016</v>
      </c>
      <c r="K102" s="19">
        <v>1213</v>
      </c>
      <c r="L102" s="19">
        <v>733</v>
      </c>
      <c r="M102" s="19">
        <v>309</v>
      </c>
      <c r="N102" s="19">
        <v>193</v>
      </c>
      <c r="O102" s="19">
        <v>105</v>
      </c>
      <c r="P102" s="19">
        <v>101</v>
      </c>
      <c r="Q102" s="19">
        <v>101</v>
      </c>
      <c r="R102" s="19">
        <v>69</v>
      </c>
      <c r="S102" s="19">
        <v>35</v>
      </c>
      <c r="T102" s="19">
        <v>31</v>
      </c>
      <c r="U102" s="19">
        <v>17</v>
      </c>
      <c r="V102" s="19">
        <v>9</v>
      </c>
      <c r="W102" s="19">
        <v>15</v>
      </c>
    </row>
    <row r="103" spans="1:23" x14ac:dyDescent="0.2">
      <c r="A103" s="18" t="s">
        <v>52</v>
      </c>
      <c r="B103" s="19">
        <v>3221</v>
      </c>
      <c r="C103" s="19">
        <v>189</v>
      </c>
      <c r="D103" s="19">
        <v>94</v>
      </c>
      <c r="E103" s="19">
        <v>47</v>
      </c>
      <c r="F103" s="19">
        <v>95</v>
      </c>
      <c r="G103" s="19">
        <v>17</v>
      </c>
      <c r="H103" s="19">
        <v>35</v>
      </c>
      <c r="I103" s="19">
        <v>117</v>
      </c>
      <c r="J103" s="19">
        <v>442</v>
      </c>
      <c r="K103" s="19">
        <v>581</v>
      </c>
      <c r="L103" s="19">
        <v>534</v>
      </c>
      <c r="M103" s="19">
        <v>374</v>
      </c>
      <c r="N103" s="19">
        <v>220</v>
      </c>
      <c r="O103" s="19">
        <v>119</v>
      </c>
      <c r="P103" s="19">
        <v>110</v>
      </c>
      <c r="Q103" s="19">
        <v>82</v>
      </c>
      <c r="R103" s="19">
        <v>64</v>
      </c>
      <c r="S103" s="19">
        <v>40</v>
      </c>
      <c r="T103" s="19">
        <v>32</v>
      </c>
      <c r="U103" s="19">
        <v>15</v>
      </c>
      <c r="V103" s="19">
        <v>9</v>
      </c>
      <c r="W103" s="19">
        <v>5</v>
      </c>
    </row>
    <row r="104" spans="1:23" x14ac:dyDescent="0.2">
      <c r="A104" s="10" t="s">
        <v>53</v>
      </c>
      <c r="B104" s="14">
        <v>9700</v>
      </c>
      <c r="C104" s="14">
        <v>885</v>
      </c>
      <c r="D104" s="14">
        <v>466</v>
      </c>
      <c r="E104" s="14">
        <v>264</v>
      </c>
      <c r="F104" s="14">
        <v>619</v>
      </c>
      <c r="G104" s="14">
        <v>90</v>
      </c>
      <c r="H104" s="14">
        <v>243</v>
      </c>
      <c r="I104" s="14">
        <v>268</v>
      </c>
      <c r="J104" s="14">
        <v>884</v>
      </c>
      <c r="K104" s="14">
        <v>1035</v>
      </c>
      <c r="L104" s="14">
        <v>943</v>
      </c>
      <c r="M104" s="14">
        <v>760</v>
      </c>
      <c r="N104" s="14">
        <v>812</v>
      </c>
      <c r="O104" s="14">
        <v>717</v>
      </c>
      <c r="P104" s="14">
        <v>485</v>
      </c>
      <c r="Q104" s="14">
        <v>321</v>
      </c>
      <c r="R104" s="14">
        <v>228</v>
      </c>
      <c r="S104" s="14">
        <v>205</v>
      </c>
      <c r="T104" s="14">
        <v>175</v>
      </c>
      <c r="U104" s="14">
        <v>147</v>
      </c>
      <c r="V104" s="14">
        <v>94</v>
      </c>
      <c r="W104" s="14">
        <v>59</v>
      </c>
    </row>
    <row r="105" spans="1:23" x14ac:dyDescent="0.2">
      <c r="A105" s="18" t="s">
        <v>54</v>
      </c>
      <c r="B105" s="19">
        <v>4933</v>
      </c>
      <c r="C105" s="19">
        <v>475</v>
      </c>
      <c r="D105" s="19">
        <v>231</v>
      </c>
      <c r="E105" s="19">
        <v>139</v>
      </c>
      <c r="F105" s="19">
        <v>323</v>
      </c>
      <c r="G105" s="19">
        <v>49</v>
      </c>
      <c r="H105" s="19">
        <v>112</v>
      </c>
      <c r="I105" s="19">
        <v>159</v>
      </c>
      <c r="J105" s="19">
        <v>499</v>
      </c>
      <c r="K105" s="19">
        <v>585</v>
      </c>
      <c r="L105" s="19">
        <v>555</v>
      </c>
      <c r="M105" s="19">
        <v>442</v>
      </c>
      <c r="N105" s="19">
        <v>429</v>
      </c>
      <c r="O105" s="19">
        <v>291</v>
      </c>
      <c r="P105" s="19">
        <v>198</v>
      </c>
      <c r="Q105" s="19">
        <v>132</v>
      </c>
      <c r="R105" s="19">
        <v>104</v>
      </c>
      <c r="S105" s="19">
        <v>76</v>
      </c>
      <c r="T105" s="19">
        <v>55</v>
      </c>
      <c r="U105" s="19">
        <v>36</v>
      </c>
      <c r="V105" s="19">
        <v>24</v>
      </c>
      <c r="W105" s="19">
        <v>19</v>
      </c>
    </row>
    <row r="106" spans="1:23" x14ac:dyDescent="0.2">
      <c r="A106" s="18" t="s">
        <v>55</v>
      </c>
      <c r="B106" s="19">
        <v>2841</v>
      </c>
      <c r="C106" s="19">
        <v>128</v>
      </c>
      <c r="D106" s="19">
        <v>92</v>
      </c>
      <c r="E106" s="19">
        <v>55</v>
      </c>
      <c r="F106" s="19">
        <v>101</v>
      </c>
      <c r="G106" s="19">
        <v>22</v>
      </c>
      <c r="H106" s="19">
        <v>73</v>
      </c>
      <c r="I106" s="19">
        <v>64</v>
      </c>
      <c r="J106" s="19">
        <v>254</v>
      </c>
      <c r="K106" s="19">
        <v>275</v>
      </c>
      <c r="L106" s="19">
        <v>214</v>
      </c>
      <c r="M106" s="19">
        <v>177</v>
      </c>
      <c r="N106" s="19">
        <v>251</v>
      </c>
      <c r="O106" s="19">
        <v>302</v>
      </c>
      <c r="P106" s="19">
        <v>221</v>
      </c>
      <c r="Q106" s="19">
        <v>153</v>
      </c>
      <c r="R106" s="19">
        <v>88</v>
      </c>
      <c r="S106" s="19">
        <v>97</v>
      </c>
      <c r="T106" s="19">
        <v>95</v>
      </c>
      <c r="U106" s="19">
        <v>92</v>
      </c>
      <c r="V106" s="19">
        <v>57</v>
      </c>
      <c r="W106" s="19">
        <v>30</v>
      </c>
    </row>
    <row r="107" spans="1:23" x14ac:dyDescent="0.2">
      <c r="A107" s="18" t="s">
        <v>56</v>
      </c>
      <c r="B107" s="19">
        <v>1926</v>
      </c>
      <c r="C107" s="19">
        <v>282</v>
      </c>
      <c r="D107" s="19">
        <v>143</v>
      </c>
      <c r="E107" s="19">
        <v>70</v>
      </c>
      <c r="F107" s="19">
        <v>195</v>
      </c>
      <c r="G107" s="19">
        <v>19</v>
      </c>
      <c r="H107" s="19">
        <v>58</v>
      </c>
      <c r="I107" s="19">
        <v>45</v>
      </c>
      <c r="J107" s="19">
        <v>131</v>
      </c>
      <c r="K107" s="19">
        <v>175</v>
      </c>
      <c r="L107" s="19">
        <v>174</v>
      </c>
      <c r="M107" s="19">
        <v>141</v>
      </c>
      <c r="N107" s="19">
        <v>132</v>
      </c>
      <c r="O107" s="19">
        <v>124</v>
      </c>
      <c r="P107" s="19">
        <v>66</v>
      </c>
      <c r="Q107" s="19">
        <v>36</v>
      </c>
      <c r="R107" s="19">
        <v>36</v>
      </c>
      <c r="S107" s="19">
        <v>32</v>
      </c>
      <c r="T107" s="19">
        <v>25</v>
      </c>
      <c r="U107" s="19">
        <v>19</v>
      </c>
      <c r="V107" s="19">
        <v>13</v>
      </c>
      <c r="W107" s="19">
        <v>10</v>
      </c>
    </row>
    <row r="108" spans="1:23" x14ac:dyDescent="0.2">
      <c r="A108" s="10" t="s">
        <v>57</v>
      </c>
      <c r="B108" s="14">
        <v>2394</v>
      </c>
      <c r="C108" s="14">
        <v>177</v>
      </c>
      <c r="D108" s="14">
        <v>114</v>
      </c>
      <c r="E108" s="14">
        <v>47</v>
      </c>
      <c r="F108" s="14">
        <v>100</v>
      </c>
      <c r="G108" s="14">
        <v>19</v>
      </c>
      <c r="H108" s="14">
        <v>45</v>
      </c>
      <c r="I108" s="14">
        <v>93</v>
      </c>
      <c r="J108" s="14">
        <v>314</v>
      </c>
      <c r="K108" s="14">
        <v>388</v>
      </c>
      <c r="L108" s="14">
        <v>372</v>
      </c>
      <c r="M108" s="14">
        <v>213</v>
      </c>
      <c r="N108" s="14">
        <v>150</v>
      </c>
      <c r="O108" s="14">
        <v>92</v>
      </c>
      <c r="P108" s="14">
        <v>87</v>
      </c>
      <c r="Q108" s="14">
        <v>67</v>
      </c>
      <c r="R108" s="14">
        <v>34</v>
      </c>
      <c r="S108" s="14">
        <v>23</v>
      </c>
      <c r="T108" s="14">
        <v>28</v>
      </c>
      <c r="U108" s="14">
        <v>12</v>
      </c>
      <c r="V108" s="14">
        <v>13</v>
      </c>
      <c r="W108" s="14">
        <v>6</v>
      </c>
    </row>
    <row r="109" spans="1:23" x14ac:dyDescent="0.2">
      <c r="A109" s="18" t="s">
        <v>58</v>
      </c>
      <c r="B109" s="19">
        <v>991</v>
      </c>
      <c r="C109" s="19">
        <v>100</v>
      </c>
      <c r="D109" s="19">
        <v>59</v>
      </c>
      <c r="E109" s="19">
        <v>22</v>
      </c>
      <c r="F109" s="19">
        <v>53</v>
      </c>
      <c r="G109" s="19">
        <v>7</v>
      </c>
      <c r="H109" s="19">
        <v>24</v>
      </c>
      <c r="I109" s="19">
        <v>36</v>
      </c>
      <c r="J109" s="19">
        <v>127</v>
      </c>
      <c r="K109" s="19">
        <v>159</v>
      </c>
      <c r="L109" s="19">
        <v>149</v>
      </c>
      <c r="M109" s="19">
        <v>70</v>
      </c>
      <c r="N109" s="19">
        <v>58</v>
      </c>
      <c r="O109" s="19">
        <v>36</v>
      </c>
      <c r="P109" s="19">
        <v>33</v>
      </c>
      <c r="Q109" s="19">
        <v>32</v>
      </c>
      <c r="R109" s="19">
        <v>12</v>
      </c>
      <c r="S109" s="19">
        <v>4</v>
      </c>
      <c r="T109" s="19">
        <v>6</v>
      </c>
      <c r="U109" s="19">
        <v>2</v>
      </c>
      <c r="V109" s="19">
        <v>1</v>
      </c>
      <c r="W109" s="19">
        <v>1</v>
      </c>
    </row>
    <row r="110" spans="1:23" x14ac:dyDescent="0.2">
      <c r="A110" s="18" t="s">
        <v>59</v>
      </c>
      <c r="B110" s="19">
        <v>1403</v>
      </c>
      <c r="C110" s="19">
        <v>77</v>
      </c>
      <c r="D110" s="19">
        <v>55</v>
      </c>
      <c r="E110" s="19">
        <v>25</v>
      </c>
      <c r="F110" s="19">
        <v>47</v>
      </c>
      <c r="G110" s="19">
        <v>12</v>
      </c>
      <c r="H110" s="19">
        <v>21</v>
      </c>
      <c r="I110" s="19">
        <v>57</v>
      </c>
      <c r="J110" s="19">
        <v>187</v>
      </c>
      <c r="K110" s="19">
        <v>229</v>
      </c>
      <c r="L110" s="19">
        <v>223</v>
      </c>
      <c r="M110" s="19">
        <v>143</v>
      </c>
      <c r="N110" s="19">
        <v>92</v>
      </c>
      <c r="O110" s="19">
        <v>56</v>
      </c>
      <c r="P110" s="19">
        <v>54</v>
      </c>
      <c r="Q110" s="19">
        <v>35</v>
      </c>
      <c r="R110" s="19">
        <v>22</v>
      </c>
      <c r="S110" s="19">
        <v>19</v>
      </c>
      <c r="T110" s="19">
        <v>22</v>
      </c>
      <c r="U110" s="19">
        <v>10</v>
      </c>
      <c r="V110" s="19">
        <v>12</v>
      </c>
      <c r="W110" s="19">
        <v>5</v>
      </c>
    </row>
    <row r="112" spans="1:23" x14ac:dyDescent="0.2">
      <c r="A112" s="5" t="s">
        <v>60</v>
      </c>
    </row>
  </sheetData>
  <sheetProtection password="F66C" sheet="1" objects="1" scenarios="1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Metadata</vt:lpstr>
      <vt:lpstr>Custom Age</vt:lpstr>
      <vt:lpstr>Data</vt:lpstr>
      <vt:lpstr>'Custom Age'!Print_Area</vt:lpstr>
    </vt:vector>
  </TitlesOfParts>
  <Company>London Borough Of TowerHamlets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 Huntley</dc:creator>
  <cp:lastModifiedBy>Kiri Chaundy</cp:lastModifiedBy>
  <dcterms:created xsi:type="dcterms:W3CDTF">2013-05-28T14:53:24Z</dcterms:created>
  <dcterms:modified xsi:type="dcterms:W3CDTF">2016-07-06T08:57:14Z</dcterms:modified>
</cp:coreProperties>
</file>