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owerhamlets2-my.sharepoint.com/personal/rochelle_clarke_towerhamlets_gov_uk/Documents/Schools forum/October/"/>
    </mc:Choice>
  </mc:AlternateContent>
  <xr:revisionPtr revIDLastSave="2" documentId="8_{03B448A0-D3B0-4981-9ECC-5BD1A363F2A4}" xr6:coauthVersionLast="47" xr6:coauthVersionMax="47" xr10:uidLastSave="{D843FDAA-0DA0-4F70-AA2E-7945585D46D5}"/>
  <bookViews>
    <workbookView xWindow="-110" yWindow="-110" windowWidth="19420" windowHeight="10420" tabRatio="799" xr2:uid="{8E0A4CE6-5BB4-463E-AE89-00FC2FBC6A0B}"/>
  </bookViews>
  <sheets>
    <sheet name="CFR 2020-21" sheetId="9" r:id="rId1"/>
  </sheets>
  <definedNames>
    <definedName name="_xlnm._FilterDatabase" localSheetId="0" hidden="1">'CFR 2020-21'!$A$2:$J$86</definedName>
    <definedName name="_xlnm.Print_Area" localSheetId="0">'CFR 2020-21'!$A$1:$E$86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8" i="9" l="1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D91" i="9" l="1"/>
  <c r="F91" i="9"/>
  <c r="D92" i="9"/>
  <c r="F92" i="9"/>
  <c r="D93" i="9"/>
  <c r="F93" i="9"/>
  <c r="D94" i="9"/>
  <c r="F94" i="9"/>
  <c r="E98" i="9"/>
  <c r="G98" i="9"/>
  <c r="E99" i="9"/>
  <c r="G99" i="9"/>
  <c r="E100" i="9"/>
  <c r="G100" i="9"/>
  <c r="E101" i="9"/>
  <c r="G101" i="9"/>
  <c r="D106" i="9"/>
  <c r="F106" i="9"/>
  <c r="D107" i="9"/>
  <c r="F107" i="9"/>
  <c r="D108" i="9"/>
  <c r="F108" i="9"/>
  <c r="D109" i="9"/>
  <c r="F109" i="9"/>
  <c r="D110" i="9"/>
  <c r="F110" i="9"/>
  <c r="D111" i="9"/>
  <c r="F111" i="9"/>
  <c r="D112" i="9"/>
  <c r="F112" i="9"/>
  <c r="D115" i="9"/>
  <c r="F115" i="9"/>
  <c r="D116" i="9"/>
  <c r="F116" i="9"/>
  <c r="D117" i="9"/>
  <c r="F117" i="9"/>
  <c r="G116" i="9" l="1"/>
  <c r="G106" i="9"/>
  <c r="G111" i="9"/>
  <c r="G108" i="9"/>
  <c r="G115" i="9"/>
  <c r="G110" i="9"/>
  <c r="F95" i="9"/>
  <c r="G117" i="9"/>
  <c r="G112" i="9"/>
  <c r="G107" i="9"/>
  <c r="D95" i="9"/>
  <c r="G109" i="9"/>
  <c r="G102" i="9"/>
  <c r="E102" i="9"/>
  <c r="E88" i="9" l="1"/>
  <c r="F88" i="9"/>
  <c r="G88" i="9"/>
  <c r="D88" i="9"/>
  <c r="I4" i="9"/>
  <c r="J4" i="9"/>
  <c r="I5" i="9"/>
  <c r="J5" i="9"/>
  <c r="I6" i="9"/>
  <c r="J6" i="9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3" i="9"/>
  <c r="J63" i="9"/>
  <c r="I64" i="9"/>
  <c r="J64" i="9"/>
  <c r="I65" i="9"/>
  <c r="J65" i="9"/>
  <c r="I66" i="9"/>
  <c r="J66" i="9"/>
  <c r="I67" i="9"/>
  <c r="J67" i="9"/>
  <c r="I68" i="9"/>
  <c r="J68" i="9"/>
  <c r="I69" i="9"/>
  <c r="J69" i="9"/>
  <c r="I70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I78" i="9"/>
  <c r="J78" i="9"/>
  <c r="I79" i="9"/>
  <c r="J79" i="9"/>
  <c r="I80" i="9"/>
  <c r="J80" i="9"/>
  <c r="I81" i="9"/>
  <c r="J81" i="9"/>
  <c r="I82" i="9"/>
  <c r="J82" i="9"/>
  <c r="I83" i="9"/>
  <c r="J83" i="9"/>
  <c r="I84" i="9"/>
  <c r="J84" i="9"/>
  <c r="I85" i="9"/>
  <c r="J85" i="9"/>
  <c r="I86" i="9"/>
  <c r="J86" i="9"/>
  <c r="J3" i="9"/>
  <c r="I3" i="9"/>
  <c r="J98" i="9" l="1"/>
  <c r="I93" i="9"/>
  <c r="J100" i="9"/>
  <c r="J99" i="9"/>
  <c r="I92" i="9"/>
  <c r="I91" i="9"/>
  <c r="J101" i="9"/>
  <c r="I94" i="9"/>
  <c r="I88" i="9"/>
  <c r="J88" i="9"/>
  <c r="J102" i="9" l="1"/>
  <c r="I95" i="9"/>
</calcChain>
</file>

<file path=xl/sharedStrings.xml><?xml version="1.0" encoding="utf-8"?>
<sst xmlns="http://schemas.openxmlformats.org/spreadsheetml/2006/main" count="105" uniqueCount="102">
  <si>
    <t>Alice Model</t>
  </si>
  <si>
    <t>Arnhem Wharf</t>
  </si>
  <si>
    <t>Bangabandhu</t>
  </si>
  <si>
    <t>Beatrice Tate</t>
  </si>
  <si>
    <t>Ben Jonson</t>
  </si>
  <si>
    <t>Bigland Green</t>
  </si>
  <si>
    <t>Bishop Challoner Boys</t>
  </si>
  <si>
    <t>Bishop Challoner Girls</t>
  </si>
  <si>
    <t>Blue G F Infant</t>
  </si>
  <si>
    <t>Blue G F Junior</t>
  </si>
  <si>
    <t>Bonner</t>
  </si>
  <si>
    <t>Bow</t>
  </si>
  <si>
    <t>Bowden House</t>
  </si>
  <si>
    <t>Canon Barnett</t>
  </si>
  <si>
    <t>Cayley</t>
  </si>
  <si>
    <t>Cherry Trees</t>
  </si>
  <si>
    <t>Childrens House</t>
  </si>
  <si>
    <t>Chisenhale</t>
  </si>
  <si>
    <t>Christchurch</t>
  </si>
  <si>
    <t>Columbia</t>
  </si>
  <si>
    <t>Columbia Market</t>
  </si>
  <si>
    <t>Cubitt Town Infants</t>
  </si>
  <si>
    <t>Cubitt Town Junior</t>
  </si>
  <si>
    <t>Cyril Jackson</t>
  </si>
  <si>
    <t>Elizabeth Selby</t>
  </si>
  <si>
    <t>English Martyrs</t>
  </si>
  <si>
    <t>George Green</t>
  </si>
  <si>
    <t>Globe</t>
  </si>
  <si>
    <t>Hague</t>
  </si>
  <si>
    <t>Halley</t>
  </si>
  <si>
    <t>Harbinger</t>
  </si>
  <si>
    <t>Harry Gosling</t>
  </si>
  <si>
    <t>Harry Roberts</t>
  </si>
  <si>
    <t>Hermitage</t>
  </si>
  <si>
    <t>John Scurr</t>
  </si>
  <si>
    <t>Kobi Nazrul</t>
  </si>
  <si>
    <t>Langdon Park</t>
  </si>
  <si>
    <t>Lansbury Lawrence</t>
  </si>
  <si>
    <t>Lawdale</t>
  </si>
  <si>
    <t>Malmesbury</t>
  </si>
  <si>
    <t>Manorfield</t>
  </si>
  <si>
    <t>Marion Richardson</t>
  </si>
  <si>
    <t>Marner</t>
  </si>
  <si>
    <t>Mayflower</t>
  </si>
  <si>
    <t>Morpeth</t>
  </si>
  <si>
    <t>Mowlem</t>
  </si>
  <si>
    <t>Oaklands</t>
  </si>
  <si>
    <t>Old Church</t>
  </si>
  <si>
    <t>Old Palace</t>
  </si>
  <si>
    <t>Olga</t>
  </si>
  <si>
    <t>Osmani</t>
  </si>
  <si>
    <t xml:space="preserve">Our Lady &amp; St Joseph </t>
  </si>
  <si>
    <t>Phoenix</t>
  </si>
  <si>
    <t>Rachel Keeling</t>
  </si>
  <si>
    <t>Raines</t>
  </si>
  <si>
    <t>Seven Mills</t>
  </si>
  <si>
    <t>Shapla</t>
  </si>
  <si>
    <t>St Agnes</t>
  </si>
  <si>
    <t>St Edmund</t>
  </si>
  <si>
    <t>St Elizabeth</t>
  </si>
  <si>
    <t>St Johns</t>
  </si>
  <si>
    <t>St Lukes</t>
  </si>
  <si>
    <t>St Mary / St Michael</t>
  </si>
  <si>
    <t>St Matthias</t>
  </si>
  <si>
    <t>St Paul / St Luke</t>
  </si>
  <si>
    <t>St Pauls Whitechapel</t>
  </si>
  <si>
    <t>St Peters</t>
  </si>
  <si>
    <t>St Saviours</t>
  </si>
  <si>
    <t>Stephen Hawkings</t>
  </si>
  <si>
    <t>Stepney Greencoat</t>
  </si>
  <si>
    <t>Stewart Headlam</t>
  </si>
  <si>
    <t>Swanlea</t>
  </si>
  <si>
    <t>Virginia</t>
  </si>
  <si>
    <t>Wellington</t>
  </si>
  <si>
    <t>William Davis</t>
  </si>
  <si>
    <t>Woolmore</t>
  </si>
  <si>
    <t>CFGS</t>
  </si>
  <si>
    <t>Smithy Street</t>
  </si>
  <si>
    <t xml:space="preserve">Stepney All Saints </t>
  </si>
  <si>
    <t>LEAP</t>
  </si>
  <si>
    <t>Movement</t>
  </si>
  <si>
    <t>No</t>
  </si>
  <si>
    <t>DfE No.</t>
  </si>
  <si>
    <t>School</t>
  </si>
  <si>
    <t xml:space="preserve">2019/20 B/Fwd Revenue Surplus/ (Deficit) </t>
  </si>
  <si>
    <t>2019/20 B/Fwd Capital Surplus/ (Deficit)</t>
  </si>
  <si>
    <t>Revenue c/f (B01+B02+B06)</t>
  </si>
  <si>
    <t>Guardian Angels</t>
  </si>
  <si>
    <t xml:space="preserve">Stepney Park </t>
  </si>
  <si>
    <t>St Anne</t>
  </si>
  <si>
    <t>T Buxton primary</t>
  </si>
  <si>
    <t>2020-21</t>
  </si>
  <si>
    <t>Capital</t>
  </si>
  <si>
    <t>Revenue</t>
  </si>
  <si>
    <t>Capital c/f 
(B03+B05)</t>
  </si>
  <si>
    <t>closed school</t>
  </si>
  <si>
    <t>merged with St Annes</t>
  </si>
  <si>
    <t>2019-20</t>
  </si>
  <si>
    <t>closing school</t>
  </si>
  <si>
    <t>movement</t>
  </si>
  <si>
    <t>Total</t>
  </si>
  <si>
    <t>Appendix 1 Schools Balances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</si>
</sst>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164" fontId="4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164" fontId="5" fillId="0" borderId="3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vertical="top"/>
    </xf>
    <xf numFmtId="164" fontId="4" fillId="0" borderId="2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top" wrapText="1"/>
    </xf>
    <xf numFmtId="165" fontId="1" fillId="3" borderId="1" xfId="0" applyNumberFormat="1" applyFont="1" applyFill="1" applyBorder="1" applyAlignment="1">
      <alignment horizontal="center" vertical="top" wrapText="1"/>
    </xf>
    <xf numFmtId="165" fontId="0" fillId="3" borderId="1" xfId="1" applyNumberFormat="1" applyFont="1" applyFill="1" applyBorder="1" applyAlignment="1">
      <alignment vertical="top"/>
    </xf>
    <xf numFmtId="165" fontId="0" fillId="0" borderId="0" xfId="0" applyNumberFormat="1" applyFont="1" applyAlignment="1">
      <alignment vertical="top"/>
    </xf>
    <xf numFmtId="164" fontId="1" fillId="0" borderId="2" xfId="0" applyNumberFormat="1" applyFont="1" applyBorder="1" applyAlignment="1">
      <alignment vertical="top"/>
    </xf>
    <xf numFmtId="166" fontId="4" fillId="2" borderId="1" xfId="1" applyNumberFormat="1" applyFont="1" applyFill="1" applyBorder="1" applyAlignment="1">
      <alignment horizontal="center" vertical="top"/>
    </xf>
    <xf numFmtId="166" fontId="4" fillId="2" borderId="1" xfId="1" applyNumberFormat="1" applyFont="1" applyFill="1" applyBorder="1" applyAlignment="1">
      <alignment horizontal="center" vertical="top" wrapText="1"/>
    </xf>
    <xf numFmtId="166" fontId="6" fillId="2" borderId="1" xfId="1" applyNumberFormat="1" applyFont="1" applyFill="1" applyBorder="1" applyAlignment="1" applyProtection="1">
      <alignment vertical="top"/>
      <protection hidden="1"/>
    </xf>
    <xf numFmtId="166" fontId="5" fillId="2" borderId="1" xfId="1" applyNumberFormat="1" applyFont="1" applyFill="1" applyBorder="1" applyAlignment="1">
      <alignment vertical="top"/>
    </xf>
    <xf numFmtId="166" fontId="6" fillId="2" borderId="1" xfId="1" applyNumberFormat="1" applyFont="1" applyFill="1" applyBorder="1" applyAlignment="1" applyProtection="1">
      <alignment vertical="top"/>
      <protection locked="0"/>
    </xf>
    <xf numFmtId="166" fontId="5" fillId="2" borderId="1" xfId="1" applyNumberFormat="1" applyFont="1" applyFill="1" applyBorder="1" applyAlignment="1">
      <alignment horizontal="right" vertical="top"/>
    </xf>
    <xf numFmtId="166" fontId="8" fillId="2" borderId="1" xfId="1" applyNumberFormat="1" applyFont="1" applyFill="1" applyBorder="1" applyAlignment="1">
      <alignment vertical="top"/>
    </xf>
    <xf numFmtId="166" fontId="5" fillId="0" borderId="0" xfId="1" applyNumberFormat="1" applyFont="1" applyAlignment="1">
      <alignment vertical="top"/>
    </xf>
    <xf numFmtId="166" fontId="4" fillId="0" borderId="2" xfId="1" applyNumberFormat="1" applyFont="1" applyBorder="1" applyAlignment="1">
      <alignment vertical="top"/>
    </xf>
    <xf numFmtId="166" fontId="6" fillId="0" borderId="0" xfId="1" applyNumberFormat="1" applyFont="1" applyAlignment="1" applyProtection="1">
      <alignment vertical="top"/>
      <protection hidden="1"/>
    </xf>
    <xf numFmtId="0" fontId="1" fillId="0" borderId="1" xfId="0" applyFont="1" applyBorder="1" applyAlignment="1">
      <alignment horizontal="center" vertical="center"/>
    </xf>
    <xf numFmtId="166" fontId="0" fillId="0" borderId="0" xfId="1" applyNumberFormat="1" applyFont="1"/>
    <xf numFmtId="164" fontId="5" fillId="0" borderId="0" xfId="0" applyNumberFormat="1" applyFont="1" applyAlignment="1">
      <alignment vertical="top"/>
    </xf>
    <xf numFmtId="38" fontId="6" fillId="2" borderId="1" xfId="1" applyNumberFormat="1" applyFont="1" applyFill="1" applyBorder="1" applyAlignment="1" applyProtection="1">
      <alignment vertical="top"/>
      <protection hidden="1"/>
    </xf>
    <xf numFmtId="38" fontId="5" fillId="2" borderId="1" xfId="1" applyNumberFormat="1" applyFont="1" applyFill="1" applyBorder="1" applyAlignment="1">
      <alignment vertical="top"/>
    </xf>
    <xf numFmtId="38" fontId="8" fillId="2" borderId="1" xfId="1" applyNumberFormat="1" applyFont="1" applyFill="1" applyBorder="1" applyAlignment="1">
      <alignment vertical="top"/>
    </xf>
    <xf numFmtId="166" fontId="4" fillId="0" borderId="0" xfId="1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0" fontId="1" fillId="0" borderId="0" xfId="0" applyFont="1"/>
    <xf numFmtId="164" fontId="9" fillId="0" borderId="3" xfId="0" applyNumberFormat="1" applyFont="1" applyBorder="1" applyAlignment="1">
      <alignment horizontal="left" vertical="top"/>
    </xf>
    <xf numFmtId="164" fontId="9" fillId="0" borderId="2" xfId="0" applyNumberFormat="1" applyFont="1" applyBorder="1" applyAlignment="1">
      <alignment horizontal="left" vertical="top"/>
    </xf>
    <xf numFmtId="164" fontId="9" fillId="0" borderId="4" xfId="0" applyNumberFormat="1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7" xfId="0" applyBorder="1" applyAlignment="1"/>
  </cellXfs>
  <cellStyles count="6">
    <cellStyle name="Comma" xfId="1" builtinId="3"/>
    <cellStyle name="Comma 2" xfId="4" xr:uid="{74273342-0075-48C9-8E39-57966D4007F9}"/>
    <cellStyle name="Comma 2 5" xfId="5" xr:uid="{A38A2FB5-4A0D-4CD3-AA1C-21764AE86A30}"/>
    <cellStyle name="Normal" xfId="0" builtinId="0"/>
    <cellStyle name="Normal 2" xfId="2" xr:uid="{DCB4B556-59F2-4C8D-93F8-0A0EBA6FAF81}"/>
    <cellStyle name="Normal 4" xfId="3" xr:uid="{5482415C-CB9E-46F1-AC4A-F6D1D2F6B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73232-80FA-4B36-A2B8-F18B19444E65}">
  <sheetPr>
    <pageSetUpPr fitToPage="1"/>
  </sheetPr>
  <dimension ref="A1:K124"/>
  <sheetViews>
    <sheetView tabSelected="1" zoomScale="80" zoomScaleNormal="80" workbookViewId="0">
      <pane xSplit="3" ySplit="2" topLeftCell="G3" activePane="bottomRight" state="frozen"/>
      <selection pane="topRight" activeCell="D1" sqref="D1"/>
      <selection pane="bottomLeft" activeCell="A3" sqref="A3"/>
      <selection pane="bottomRight" sqref="A1:XFD1"/>
    </sheetView>
  </sheetViews>
  <sheetFormatPr defaultRowHeight="14.5" x14ac:dyDescent="0.35"/>
  <cols>
    <col min="1" max="1" width="4.54296875" style="6" customWidth="1"/>
    <col min="2" max="2" width="8" style="6" bestFit="1" customWidth="1"/>
    <col min="3" max="3" width="32.453125" style="6" customWidth="1"/>
    <col min="4" max="4" width="15.1796875" style="22" customWidth="1"/>
    <col min="5" max="5" width="16.54296875" style="22" customWidth="1"/>
    <col min="6" max="6" width="21" style="13" customWidth="1"/>
    <col min="7" max="7" width="18.54296875" style="13" customWidth="1"/>
    <col min="8" max="8" width="4.81640625" customWidth="1"/>
    <col min="9" max="9" width="17" customWidth="1"/>
    <col min="10" max="10" width="13.26953125" customWidth="1"/>
    <col min="11" max="11" width="15" customWidth="1"/>
  </cols>
  <sheetData>
    <row r="1" spans="1:11" ht="17.5" customHeight="1" x14ac:dyDescent="0.35">
      <c r="A1" s="34" t="s">
        <v>101</v>
      </c>
      <c r="B1" s="35"/>
      <c r="C1" s="36"/>
      <c r="D1" s="15"/>
      <c r="E1" s="15"/>
      <c r="F1" s="10" t="s">
        <v>91</v>
      </c>
      <c r="G1" s="10" t="s">
        <v>91</v>
      </c>
      <c r="I1" s="37" t="s">
        <v>80</v>
      </c>
      <c r="J1" s="38"/>
      <c r="K1" s="39"/>
    </row>
    <row r="2" spans="1:11" ht="39" x14ac:dyDescent="0.35">
      <c r="A2" s="2" t="s">
        <v>81</v>
      </c>
      <c r="B2" s="2" t="s">
        <v>82</v>
      </c>
      <c r="C2" s="2" t="s">
        <v>83</v>
      </c>
      <c r="D2" s="16" t="s">
        <v>84</v>
      </c>
      <c r="E2" s="16" t="s">
        <v>85</v>
      </c>
      <c r="F2" s="11" t="s">
        <v>86</v>
      </c>
      <c r="G2" s="11" t="s">
        <v>94</v>
      </c>
      <c r="I2" s="9" t="s">
        <v>93</v>
      </c>
      <c r="J2" s="9" t="s">
        <v>92</v>
      </c>
      <c r="K2" s="25" t="s">
        <v>100</v>
      </c>
    </row>
    <row r="3" spans="1:11" x14ac:dyDescent="0.35">
      <c r="A3" s="3">
        <v>1</v>
      </c>
      <c r="B3" s="3">
        <v>1040</v>
      </c>
      <c r="C3" s="4" t="s">
        <v>0</v>
      </c>
      <c r="D3" s="28">
        <v>44056.619999999981</v>
      </c>
      <c r="E3" s="17">
        <v>40823.43</v>
      </c>
      <c r="F3" s="12">
        <v>95231.650000000023</v>
      </c>
      <c r="G3" s="12">
        <v>43906.45</v>
      </c>
      <c r="H3" s="26"/>
      <c r="I3" s="1">
        <f t="shared" ref="I3:I34" si="0">F3-D3</f>
        <v>51175.030000000042</v>
      </c>
      <c r="J3" s="1">
        <f t="shared" ref="J3:J34" si="1">G3-E3</f>
        <v>3083.0199999999968</v>
      </c>
      <c r="K3" s="1">
        <f>+I3+J3</f>
        <v>54258.050000000039</v>
      </c>
    </row>
    <row r="4" spans="1:11" x14ac:dyDescent="0.35">
      <c r="A4" s="3">
        <v>2</v>
      </c>
      <c r="B4" s="3">
        <v>2922</v>
      </c>
      <c r="C4" s="4" t="s">
        <v>1</v>
      </c>
      <c r="D4" s="29">
        <v>70557.710000000006</v>
      </c>
      <c r="E4" s="18">
        <v>0</v>
      </c>
      <c r="F4" s="12">
        <v>1125.23</v>
      </c>
      <c r="G4" s="12">
        <v>1750.75</v>
      </c>
      <c r="H4" s="26"/>
      <c r="I4" s="1">
        <f t="shared" si="0"/>
        <v>-69432.48000000001</v>
      </c>
      <c r="J4" s="1">
        <f t="shared" si="1"/>
        <v>1750.75</v>
      </c>
      <c r="K4" s="1">
        <f t="shared" ref="K4:K67" si="2">+I4+J4</f>
        <v>-67681.73000000001</v>
      </c>
    </row>
    <row r="5" spans="1:11" x14ac:dyDescent="0.35">
      <c r="A5" s="3">
        <v>3</v>
      </c>
      <c r="B5" s="3">
        <v>2912</v>
      </c>
      <c r="C5" s="4" t="s">
        <v>2</v>
      </c>
      <c r="D5" s="28">
        <v>91389.19</v>
      </c>
      <c r="E5" s="17">
        <v>25705.89</v>
      </c>
      <c r="F5" s="12">
        <v>41314.210000000952</v>
      </c>
      <c r="G5" s="12">
        <v>34295.89</v>
      </c>
      <c r="H5" s="26"/>
      <c r="I5" s="1">
        <f t="shared" si="0"/>
        <v>-50074.97999999905</v>
      </c>
      <c r="J5" s="1">
        <f t="shared" si="1"/>
        <v>8590</v>
      </c>
      <c r="K5" s="1">
        <f t="shared" si="2"/>
        <v>-41484.97999999905</v>
      </c>
    </row>
    <row r="6" spans="1:11" x14ac:dyDescent="0.35">
      <c r="A6" s="3">
        <v>4</v>
      </c>
      <c r="B6" s="3">
        <v>7168</v>
      </c>
      <c r="C6" s="4" t="s">
        <v>3</v>
      </c>
      <c r="D6" s="28">
        <v>1299610.2800000007</v>
      </c>
      <c r="E6" s="17">
        <v>83106.69</v>
      </c>
      <c r="F6" s="12">
        <v>1244361.7499999998</v>
      </c>
      <c r="G6" s="12">
        <v>99653.95</v>
      </c>
      <c r="H6" s="26"/>
      <c r="I6" s="1">
        <f t="shared" si="0"/>
        <v>-55248.530000000959</v>
      </c>
      <c r="J6" s="1">
        <f t="shared" si="1"/>
        <v>16547.259999999995</v>
      </c>
      <c r="K6" s="1">
        <f t="shared" si="2"/>
        <v>-38701.270000000965</v>
      </c>
    </row>
    <row r="7" spans="1:11" x14ac:dyDescent="0.35">
      <c r="A7" s="3">
        <v>5</v>
      </c>
      <c r="B7" s="3">
        <v>2043</v>
      </c>
      <c r="C7" s="4" t="s">
        <v>4</v>
      </c>
      <c r="D7" s="29">
        <v>381148.55</v>
      </c>
      <c r="E7" s="18">
        <v>0.18999999999869033</v>
      </c>
      <c r="F7" s="12">
        <v>88290.7</v>
      </c>
      <c r="G7" s="12">
        <v>0</v>
      </c>
      <c r="H7" s="26"/>
      <c r="I7" s="1">
        <f t="shared" si="0"/>
        <v>-292857.84999999998</v>
      </c>
      <c r="J7" s="1">
        <f t="shared" si="1"/>
        <v>-0.18999999999869033</v>
      </c>
      <c r="K7" s="1">
        <f t="shared" si="2"/>
        <v>-292858.03999999998</v>
      </c>
    </row>
    <row r="8" spans="1:11" x14ac:dyDescent="0.35">
      <c r="A8" s="3">
        <v>6</v>
      </c>
      <c r="B8" s="3">
        <v>2917</v>
      </c>
      <c r="C8" s="4" t="s">
        <v>5</v>
      </c>
      <c r="D8" s="28">
        <v>788719.47</v>
      </c>
      <c r="E8" s="17">
        <v>30778</v>
      </c>
      <c r="F8" s="12">
        <v>998980.80000000098</v>
      </c>
      <c r="G8" s="12">
        <v>25624.25</v>
      </c>
      <c r="H8" s="26"/>
      <c r="I8" s="1">
        <f t="shared" si="0"/>
        <v>210261.33000000101</v>
      </c>
      <c r="J8" s="1">
        <f t="shared" si="1"/>
        <v>-5153.75</v>
      </c>
      <c r="K8" s="1">
        <f t="shared" si="2"/>
        <v>205107.58000000101</v>
      </c>
    </row>
    <row r="9" spans="1:11" x14ac:dyDescent="0.35">
      <c r="A9" s="3">
        <v>7</v>
      </c>
      <c r="B9" s="3">
        <v>4298</v>
      </c>
      <c r="C9" s="4" t="s">
        <v>6</v>
      </c>
      <c r="D9" s="28">
        <v>804152.71</v>
      </c>
      <c r="E9" s="17">
        <v>0</v>
      </c>
      <c r="F9" s="12">
        <v>1202498.1300000001</v>
      </c>
      <c r="G9" s="12">
        <v>0</v>
      </c>
      <c r="H9" s="26"/>
      <c r="I9" s="1">
        <f t="shared" si="0"/>
        <v>398345.42000000016</v>
      </c>
      <c r="J9" s="1">
        <f t="shared" si="1"/>
        <v>0</v>
      </c>
      <c r="K9" s="1">
        <f t="shared" si="2"/>
        <v>398345.42000000016</v>
      </c>
    </row>
    <row r="10" spans="1:11" x14ac:dyDescent="0.35">
      <c r="A10" s="3">
        <v>8</v>
      </c>
      <c r="B10" s="3">
        <v>4726</v>
      </c>
      <c r="C10" s="4" t="s">
        <v>7</v>
      </c>
      <c r="D10" s="29">
        <v>540354.11</v>
      </c>
      <c r="E10" s="17">
        <v>2335</v>
      </c>
      <c r="F10" s="12">
        <v>858415.74</v>
      </c>
      <c r="G10" s="12">
        <v>2335</v>
      </c>
      <c r="H10" s="26"/>
      <c r="I10" s="1">
        <f t="shared" si="0"/>
        <v>318061.63</v>
      </c>
      <c r="J10" s="1">
        <f t="shared" si="1"/>
        <v>0</v>
      </c>
      <c r="K10" s="1">
        <f t="shared" si="2"/>
        <v>318061.63</v>
      </c>
    </row>
    <row r="11" spans="1:11" x14ac:dyDescent="0.35">
      <c r="A11" s="3">
        <v>9</v>
      </c>
      <c r="B11" s="3">
        <v>2441</v>
      </c>
      <c r="C11" s="4" t="s">
        <v>8</v>
      </c>
      <c r="D11" s="28">
        <v>448456.08000000112</v>
      </c>
      <c r="E11" s="17">
        <v>116160.88</v>
      </c>
      <c r="F11" s="12">
        <v>525256.31999999983</v>
      </c>
      <c r="G11" s="12">
        <v>123794.63</v>
      </c>
      <c r="H11" s="26"/>
      <c r="I11" s="1">
        <f t="shared" si="0"/>
        <v>76800.23999999871</v>
      </c>
      <c r="J11" s="1">
        <f t="shared" si="1"/>
        <v>7633.75</v>
      </c>
      <c r="K11" s="1">
        <f t="shared" si="2"/>
        <v>84433.98999999871</v>
      </c>
    </row>
    <row r="12" spans="1:11" x14ac:dyDescent="0.35">
      <c r="A12" s="3">
        <v>10</v>
      </c>
      <c r="B12" s="3">
        <v>2099</v>
      </c>
      <c r="C12" s="4" t="s">
        <v>9</v>
      </c>
      <c r="D12" s="29">
        <v>336772.82</v>
      </c>
      <c r="E12" s="18">
        <v>6083.7800000000025</v>
      </c>
      <c r="F12" s="12">
        <v>427061.84999999986</v>
      </c>
      <c r="G12" s="12">
        <v>6651.17</v>
      </c>
      <c r="H12" s="26"/>
      <c r="I12" s="1">
        <f t="shared" si="0"/>
        <v>90289.029999999853</v>
      </c>
      <c r="J12" s="1">
        <f t="shared" si="1"/>
        <v>567.3899999999976</v>
      </c>
      <c r="K12" s="1">
        <f t="shared" si="2"/>
        <v>90856.419999999853</v>
      </c>
    </row>
    <row r="13" spans="1:11" x14ac:dyDescent="0.35">
      <c r="A13" s="3">
        <v>11</v>
      </c>
      <c r="B13" s="3">
        <v>2056</v>
      </c>
      <c r="C13" s="4" t="s">
        <v>10</v>
      </c>
      <c r="D13" s="29">
        <v>4651.7</v>
      </c>
      <c r="E13" s="17">
        <v>237102.33000000002</v>
      </c>
      <c r="F13" s="12">
        <v>0</v>
      </c>
      <c r="G13" s="12">
        <v>201402.61000000098</v>
      </c>
      <c r="H13" s="26"/>
      <c r="I13" s="1">
        <f t="shared" si="0"/>
        <v>-4651.7</v>
      </c>
      <c r="J13" s="1">
        <f t="shared" si="1"/>
        <v>-35699.719999999041</v>
      </c>
      <c r="K13" s="1">
        <f t="shared" si="2"/>
        <v>-40351.419999999038</v>
      </c>
    </row>
    <row r="14" spans="1:11" x14ac:dyDescent="0.35">
      <c r="A14" s="3">
        <v>12</v>
      </c>
      <c r="B14" s="3">
        <v>4024</v>
      </c>
      <c r="C14" s="4" t="s">
        <v>11</v>
      </c>
      <c r="D14" s="29">
        <v>429399.89999999973</v>
      </c>
      <c r="E14" s="18">
        <v>73975</v>
      </c>
      <c r="F14" s="12">
        <v>270129.09999999928</v>
      </c>
      <c r="G14" s="12">
        <v>94332.08</v>
      </c>
      <c r="H14" s="26"/>
      <c r="I14" s="1">
        <f t="shared" si="0"/>
        <v>-159270.80000000045</v>
      </c>
      <c r="J14" s="1">
        <f t="shared" si="1"/>
        <v>20357.080000000002</v>
      </c>
      <c r="K14" s="1">
        <f t="shared" si="2"/>
        <v>-138913.72000000044</v>
      </c>
    </row>
    <row r="15" spans="1:11" x14ac:dyDescent="0.35">
      <c r="A15" s="3">
        <v>13</v>
      </c>
      <c r="B15" s="3">
        <v>7084</v>
      </c>
      <c r="C15" s="4" t="s">
        <v>12</v>
      </c>
      <c r="D15" s="29">
        <v>254436.83000000019</v>
      </c>
      <c r="E15" s="17">
        <v>233872.99</v>
      </c>
      <c r="F15" s="12">
        <v>588417.47999999986</v>
      </c>
      <c r="G15" s="12">
        <v>100264.31</v>
      </c>
      <c r="H15" s="26"/>
      <c r="I15" s="1">
        <f t="shared" si="0"/>
        <v>333980.64999999967</v>
      </c>
      <c r="J15" s="1">
        <f t="shared" si="1"/>
        <v>-133608.68</v>
      </c>
      <c r="K15" s="1">
        <f t="shared" si="2"/>
        <v>200371.96999999968</v>
      </c>
    </row>
    <row r="16" spans="1:11" x14ac:dyDescent="0.35">
      <c r="A16" s="3">
        <v>14</v>
      </c>
      <c r="B16" s="3">
        <v>2091</v>
      </c>
      <c r="C16" s="4" t="s">
        <v>13</v>
      </c>
      <c r="D16" s="28">
        <v>126692.80999999988</v>
      </c>
      <c r="E16" s="17">
        <v>130457.67000000001</v>
      </c>
      <c r="F16" s="12">
        <v>106071.38000000006</v>
      </c>
      <c r="G16" s="12">
        <v>124072.94</v>
      </c>
      <c r="H16" s="26"/>
      <c r="I16" s="1">
        <f t="shared" si="0"/>
        <v>-20621.429999999818</v>
      </c>
      <c r="J16" s="1">
        <f t="shared" si="1"/>
        <v>-6384.7300000000105</v>
      </c>
      <c r="K16" s="1">
        <f t="shared" si="2"/>
        <v>-27006.159999999829</v>
      </c>
    </row>
    <row r="17" spans="1:11" x14ac:dyDescent="0.35">
      <c r="A17" s="3">
        <v>15</v>
      </c>
      <c r="B17" s="3">
        <v>2097</v>
      </c>
      <c r="C17" s="4" t="s">
        <v>14</v>
      </c>
      <c r="D17" s="28">
        <v>543034.95000000019</v>
      </c>
      <c r="E17" s="17">
        <v>154895.56</v>
      </c>
      <c r="F17" s="12">
        <v>927463.24</v>
      </c>
      <c r="G17" s="12">
        <v>122103.57999999999</v>
      </c>
      <c r="H17" s="26"/>
      <c r="I17" s="1">
        <f t="shared" si="0"/>
        <v>384428.2899999998</v>
      </c>
      <c r="J17" s="1">
        <f t="shared" si="1"/>
        <v>-32791.98000000001</v>
      </c>
      <c r="K17" s="1">
        <f t="shared" si="2"/>
        <v>351636.30999999982</v>
      </c>
    </row>
    <row r="18" spans="1:11" x14ac:dyDescent="0.35">
      <c r="A18" s="3">
        <v>16</v>
      </c>
      <c r="B18" s="3">
        <v>4507</v>
      </c>
      <c r="C18" s="4" t="s">
        <v>76</v>
      </c>
      <c r="D18" s="29">
        <v>411300.65000000119</v>
      </c>
      <c r="E18" s="18">
        <v>163137.85</v>
      </c>
      <c r="F18" s="12">
        <v>416020.28000000271</v>
      </c>
      <c r="G18" s="12">
        <v>155320.36000000002</v>
      </c>
      <c r="H18" s="26"/>
      <c r="I18" s="1">
        <f t="shared" si="0"/>
        <v>4719.6300000015181</v>
      </c>
      <c r="J18" s="1">
        <f t="shared" si="1"/>
        <v>-7817.4899999999907</v>
      </c>
      <c r="K18" s="1">
        <f t="shared" si="2"/>
        <v>-3097.8599999984726</v>
      </c>
    </row>
    <row r="19" spans="1:11" x14ac:dyDescent="0.35">
      <c r="A19" s="3">
        <v>17</v>
      </c>
      <c r="B19" s="3">
        <v>7170</v>
      </c>
      <c r="C19" s="4" t="s">
        <v>15</v>
      </c>
      <c r="D19" s="28">
        <v>2751.1599999996979</v>
      </c>
      <c r="E19" s="17">
        <v>0</v>
      </c>
      <c r="F19" s="12">
        <v>-201804.48999999967</v>
      </c>
      <c r="G19" s="12">
        <v>4641.25</v>
      </c>
      <c r="H19" s="26"/>
      <c r="I19" s="1">
        <f t="shared" si="0"/>
        <v>-204555.64999999938</v>
      </c>
      <c r="J19" s="1">
        <f t="shared" si="1"/>
        <v>4641.25</v>
      </c>
      <c r="K19" s="1">
        <f t="shared" si="2"/>
        <v>-199914.39999999938</v>
      </c>
    </row>
    <row r="20" spans="1:11" x14ac:dyDescent="0.35">
      <c r="A20" s="3">
        <v>18</v>
      </c>
      <c r="B20" s="3">
        <v>1012</v>
      </c>
      <c r="C20" s="4" t="s">
        <v>16</v>
      </c>
      <c r="D20" s="28">
        <v>206998.24</v>
      </c>
      <c r="E20" s="17">
        <v>2871.159999999998</v>
      </c>
      <c r="F20" s="12">
        <v>231521.45000000019</v>
      </c>
      <c r="G20" s="12">
        <v>7903.91</v>
      </c>
      <c r="H20" s="26"/>
      <c r="I20" s="1">
        <f t="shared" si="0"/>
        <v>24523.210000000196</v>
      </c>
      <c r="J20" s="1">
        <f t="shared" si="1"/>
        <v>5032.7500000000018</v>
      </c>
      <c r="K20" s="1">
        <f t="shared" si="2"/>
        <v>29555.960000000196</v>
      </c>
    </row>
    <row r="21" spans="1:11" x14ac:dyDescent="0.35">
      <c r="A21" s="3">
        <v>19</v>
      </c>
      <c r="B21" s="3">
        <v>2110</v>
      </c>
      <c r="C21" s="4" t="s">
        <v>17</v>
      </c>
      <c r="D21" s="28">
        <v>131504.60999999958</v>
      </c>
      <c r="E21" s="17">
        <v>0</v>
      </c>
      <c r="F21" s="12">
        <v>90295.690000001458</v>
      </c>
      <c r="G21" s="12">
        <v>0</v>
      </c>
      <c r="H21" s="26"/>
      <c r="I21" s="1">
        <f t="shared" si="0"/>
        <v>-41208.919999998121</v>
      </c>
      <c r="J21" s="1">
        <f t="shared" si="1"/>
        <v>0</v>
      </c>
      <c r="K21" s="1">
        <f t="shared" si="2"/>
        <v>-41208.919999998121</v>
      </c>
    </row>
    <row r="22" spans="1:11" x14ac:dyDescent="0.35">
      <c r="A22" s="3">
        <v>20</v>
      </c>
      <c r="B22" s="3">
        <v>3332</v>
      </c>
      <c r="C22" s="4" t="s">
        <v>18</v>
      </c>
      <c r="D22" s="28">
        <v>184060.38999999972</v>
      </c>
      <c r="E22" s="17">
        <v>0</v>
      </c>
      <c r="F22" s="12">
        <v>289280.00999999966</v>
      </c>
      <c r="G22" s="12">
        <v>0</v>
      </c>
      <c r="H22" s="26"/>
      <c r="I22" s="1">
        <f t="shared" si="0"/>
        <v>105219.61999999994</v>
      </c>
      <c r="J22" s="1">
        <f t="shared" si="1"/>
        <v>0</v>
      </c>
      <c r="K22" s="1">
        <f t="shared" si="2"/>
        <v>105219.61999999994</v>
      </c>
    </row>
    <row r="23" spans="1:11" x14ac:dyDescent="0.35">
      <c r="A23" s="3">
        <v>21</v>
      </c>
      <c r="B23" s="3">
        <v>2118</v>
      </c>
      <c r="C23" s="4" t="s">
        <v>19</v>
      </c>
      <c r="D23" s="29">
        <v>192079.56000000017</v>
      </c>
      <c r="E23" s="18">
        <v>35531.49</v>
      </c>
      <c r="F23" s="12">
        <v>294436.3499999991</v>
      </c>
      <c r="G23" s="12">
        <v>35296.769999999997</v>
      </c>
      <c r="H23" s="26"/>
      <c r="I23" s="1">
        <f t="shared" si="0"/>
        <v>102356.78999999893</v>
      </c>
      <c r="J23" s="1">
        <f t="shared" si="1"/>
        <v>-234.72000000000116</v>
      </c>
      <c r="K23" s="1">
        <f t="shared" si="2"/>
        <v>102122.06999999893</v>
      </c>
    </row>
    <row r="24" spans="1:11" x14ac:dyDescent="0.35">
      <c r="A24" s="3">
        <v>22</v>
      </c>
      <c r="B24" s="3">
        <v>1024</v>
      </c>
      <c r="C24" s="4" t="s">
        <v>20</v>
      </c>
      <c r="D24" s="29">
        <v>170466.89999999997</v>
      </c>
      <c r="E24" s="18">
        <v>45844.520000000004</v>
      </c>
      <c r="F24" s="12">
        <v>212678.40999999989</v>
      </c>
      <c r="G24" s="12">
        <v>50463.27</v>
      </c>
      <c r="H24" s="26"/>
      <c r="I24" s="1">
        <f t="shared" si="0"/>
        <v>42211.509999999922</v>
      </c>
      <c r="J24" s="1">
        <f t="shared" si="1"/>
        <v>4618.7499999999927</v>
      </c>
      <c r="K24" s="1">
        <f t="shared" si="2"/>
        <v>46830.259999999915</v>
      </c>
    </row>
    <row r="25" spans="1:11" x14ac:dyDescent="0.35">
      <c r="A25" s="3">
        <v>23</v>
      </c>
      <c r="B25" s="3">
        <v>2893</v>
      </c>
      <c r="C25" s="4" t="s">
        <v>21</v>
      </c>
      <c r="D25" s="29">
        <v>150461.60999999999</v>
      </c>
      <c r="E25" s="18">
        <v>11840.629999999997</v>
      </c>
      <c r="F25" s="12">
        <v>257646.4099999998</v>
      </c>
      <c r="G25" s="12">
        <v>11844.38</v>
      </c>
      <c r="H25" s="26"/>
      <c r="I25" s="1">
        <f t="shared" si="0"/>
        <v>107184.79999999981</v>
      </c>
      <c r="J25" s="1">
        <f t="shared" si="1"/>
        <v>3.750000000001819</v>
      </c>
      <c r="K25" s="1">
        <f t="shared" si="2"/>
        <v>107188.54999999981</v>
      </c>
    </row>
    <row r="26" spans="1:11" x14ac:dyDescent="0.35">
      <c r="A26" s="3">
        <v>24</v>
      </c>
      <c r="B26" s="3">
        <v>2144</v>
      </c>
      <c r="C26" s="4" t="s">
        <v>22</v>
      </c>
      <c r="D26" s="29">
        <v>239854.63000000053</v>
      </c>
      <c r="E26" s="19">
        <v>37456.43</v>
      </c>
      <c r="F26" s="12">
        <v>474442.59999999974</v>
      </c>
      <c r="G26" s="12">
        <v>45427.68</v>
      </c>
      <c r="H26" s="26"/>
      <c r="I26" s="1">
        <f t="shared" si="0"/>
        <v>234587.96999999922</v>
      </c>
      <c r="J26" s="1">
        <f t="shared" si="1"/>
        <v>7971.25</v>
      </c>
      <c r="K26" s="1">
        <f t="shared" si="2"/>
        <v>242559.21999999922</v>
      </c>
    </row>
    <row r="27" spans="1:11" x14ac:dyDescent="0.35">
      <c r="A27" s="3">
        <v>25</v>
      </c>
      <c r="B27" s="3">
        <v>2147</v>
      </c>
      <c r="C27" s="4" t="s">
        <v>23</v>
      </c>
      <c r="D27" s="29">
        <v>506360.90999999898</v>
      </c>
      <c r="E27" s="19">
        <v>19821.04</v>
      </c>
      <c r="F27" s="12">
        <v>168481.36000000109</v>
      </c>
      <c r="G27" s="12">
        <v>29990.79</v>
      </c>
      <c r="H27" s="26"/>
      <c r="I27" s="1">
        <f t="shared" si="0"/>
        <v>-337879.54999999789</v>
      </c>
      <c r="J27" s="1">
        <f t="shared" si="1"/>
        <v>10169.75</v>
      </c>
      <c r="K27" s="1">
        <f t="shared" si="2"/>
        <v>-327709.79999999789</v>
      </c>
    </row>
    <row r="28" spans="1:11" x14ac:dyDescent="0.35">
      <c r="A28" s="3">
        <v>26</v>
      </c>
      <c r="B28" s="3">
        <v>2378</v>
      </c>
      <c r="C28" s="4" t="s">
        <v>24</v>
      </c>
      <c r="D28" s="29">
        <v>261527.25000000003</v>
      </c>
      <c r="E28" s="18">
        <v>23608.899999999994</v>
      </c>
      <c r="F28" s="12">
        <v>279996.99000000046</v>
      </c>
      <c r="G28" s="12">
        <v>0</v>
      </c>
      <c r="H28" s="26"/>
      <c r="I28" s="1">
        <f t="shared" si="0"/>
        <v>18469.740000000427</v>
      </c>
      <c r="J28" s="1">
        <f t="shared" si="1"/>
        <v>-23608.899999999994</v>
      </c>
      <c r="K28" s="1">
        <f t="shared" si="2"/>
        <v>-5139.1599999995669</v>
      </c>
    </row>
    <row r="29" spans="1:11" x14ac:dyDescent="0.35">
      <c r="A29" s="3">
        <v>27</v>
      </c>
      <c r="B29" s="3">
        <v>3619</v>
      </c>
      <c r="C29" s="4" t="s">
        <v>25</v>
      </c>
      <c r="D29" s="28">
        <v>31602.689999999784</v>
      </c>
      <c r="E29" s="17">
        <v>0</v>
      </c>
      <c r="F29" s="12">
        <v>56226.270000000004</v>
      </c>
      <c r="G29" s="12">
        <v>0</v>
      </c>
      <c r="H29" s="26"/>
      <c r="I29" s="1">
        <f t="shared" si="0"/>
        <v>24623.58000000022</v>
      </c>
      <c r="J29" s="1">
        <f t="shared" si="1"/>
        <v>0</v>
      </c>
      <c r="K29" s="1">
        <f t="shared" si="2"/>
        <v>24623.58000000022</v>
      </c>
    </row>
    <row r="30" spans="1:11" x14ac:dyDescent="0.35">
      <c r="A30" s="3">
        <v>28</v>
      </c>
      <c r="B30" s="3">
        <v>4505</v>
      </c>
      <c r="C30" s="4" t="s">
        <v>26</v>
      </c>
      <c r="D30" s="29">
        <v>966264.73000000173</v>
      </c>
      <c r="E30" s="20">
        <v>0</v>
      </c>
      <c r="F30" s="12">
        <v>1332076.58</v>
      </c>
      <c r="G30" s="12">
        <v>0</v>
      </c>
      <c r="H30" s="26"/>
      <c r="I30" s="1">
        <f t="shared" si="0"/>
        <v>365811.84999999835</v>
      </c>
      <c r="J30" s="1">
        <f t="shared" si="1"/>
        <v>0</v>
      </c>
      <c r="K30" s="1">
        <f t="shared" si="2"/>
        <v>365811.84999999835</v>
      </c>
    </row>
    <row r="31" spans="1:11" x14ac:dyDescent="0.35">
      <c r="A31" s="3">
        <v>29</v>
      </c>
      <c r="B31" s="3">
        <v>2254</v>
      </c>
      <c r="C31" s="5" t="s">
        <v>27</v>
      </c>
      <c r="D31" s="29">
        <v>19153.570000000313</v>
      </c>
      <c r="E31" s="18">
        <v>20253.439999999999</v>
      </c>
      <c r="F31" s="12">
        <v>2656.0800000002419</v>
      </c>
      <c r="G31" s="12">
        <v>3030.4399999999987</v>
      </c>
      <c r="H31" s="26"/>
      <c r="I31" s="1">
        <f t="shared" si="0"/>
        <v>-16497.490000000071</v>
      </c>
      <c r="J31" s="1">
        <f t="shared" si="1"/>
        <v>-17223</v>
      </c>
      <c r="K31" s="1">
        <f t="shared" si="2"/>
        <v>-33720.490000000071</v>
      </c>
    </row>
    <row r="32" spans="1:11" x14ac:dyDescent="0.35">
      <c r="A32" s="3">
        <v>30</v>
      </c>
      <c r="B32" s="3">
        <v>3346</v>
      </c>
      <c r="C32" s="5" t="s">
        <v>87</v>
      </c>
      <c r="D32" s="29">
        <v>-161576.61000000019</v>
      </c>
      <c r="E32" s="18">
        <v>600.15999999999985</v>
      </c>
      <c r="F32" s="12">
        <v>-398283.54000000015</v>
      </c>
      <c r="G32" s="12">
        <v>600.16</v>
      </c>
      <c r="H32" s="26"/>
      <c r="I32" s="1">
        <f t="shared" si="0"/>
        <v>-236706.92999999996</v>
      </c>
      <c r="J32" s="1">
        <f t="shared" si="1"/>
        <v>0</v>
      </c>
      <c r="K32" s="1">
        <f t="shared" si="2"/>
        <v>-236706.92999999996</v>
      </c>
    </row>
    <row r="33" spans="1:11" x14ac:dyDescent="0.35">
      <c r="A33" s="3">
        <v>31</v>
      </c>
      <c r="B33" s="3">
        <v>2270</v>
      </c>
      <c r="C33" s="5" t="s">
        <v>28</v>
      </c>
      <c r="D33" s="29">
        <v>102882.49999999955</v>
      </c>
      <c r="E33" s="18">
        <v>26988</v>
      </c>
      <c r="F33" s="12">
        <v>165582.67999999993</v>
      </c>
      <c r="G33" s="12">
        <v>11947.75</v>
      </c>
      <c r="H33" s="26"/>
      <c r="I33" s="1">
        <f t="shared" si="0"/>
        <v>62700.180000000386</v>
      </c>
      <c r="J33" s="1">
        <f t="shared" si="1"/>
        <v>-15040.25</v>
      </c>
      <c r="K33" s="1">
        <f t="shared" si="2"/>
        <v>47659.930000000386</v>
      </c>
    </row>
    <row r="34" spans="1:11" x14ac:dyDescent="0.35">
      <c r="A34" s="3">
        <v>32</v>
      </c>
      <c r="B34" s="3">
        <v>2916</v>
      </c>
      <c r="C34" s="5" t="s">
        <v>29</v>
      </c>
      <c r="D34" s="29">
        <v>107222.54000000021</v>
      </c>
      <c r="E34" s="18">
        <v>19150.27</v>
      </c>
      <c r="F34" s="12">
        <v>218692.76999999973</v>
      </c>
      <c r="G34" s="12">
        <v>25537.52</v>
      </c>
      <c r="H34" s="26"/>
      <c r="I34" s="1">
        <f t="shared" si="0"/>
        <v>111470.22999999952</v>
      </c>
      <c r="J34" s="1">
        <f t="shared" si="1"/>
        <v>6387.25</v>
      </c>
      <c r="K34" s="1">
        <f t="shared" si="2"/>
        <v>117857.47999999952</v>
      </c>
    </row>
    <row r="35" spans="1:11" x14ac:dyDescent="0.35">
      <c r="A35" s="3">
        <v>33</v>
      </c>
      <c r="B35" s="3">
        <v>2281</v>
      </c>
      <c r="C35" s="5" t="s">
        <v>30</v>
      </c>
      <c r="D35" s="28">
        <v>109633.11000000022</v>
      </c>
      <c r="E35" s="17">
        <v>29156.1</v>
      </c>
      <c r="F35" s="12">
        <v>76820.100000000224</v>
      </c>
      <c r="G35" s="12">
        <v>4755.5799999999981</v>
      </c>
      <c r="H35" s="26"/>
      <c r="I35" s="1">
        <f t="shared" ref="I35:I67" si="3">F35-D35</f>
        <v>-32813.009999999995</v>
      </c>
      <c r="J35" s="1">
        <f t="shared" ref="J35:J67" si="4">G35-E35</f>
        <v>-24400.52</v>
      </c>
      <c r="K35" s="1">
        <f t="shared" si="2"/>
        <v>-57213.53</v>
      </c>
    </row>
    <row r="36" spans="1:11" x14ac:dyDescent="0.35">
      <c r="A36" s="3">
        <v>34</v>
      </c>
      <c r="B36" s="3">
        <v>2999</v>
      </c>
      <c r="C36" s="5" t="s">
        <v>31</v>
      </c>
      <c r="D36" s="28">
        <v>303436.19999999995</v>
      </c>
      <c r="E36" s="17">
        <v>84963.68</v>
      </c>
      <c r="F36" s="12">
        <v>417817.64000000036</v>
      </c>
      <c r="G36" s="12">
        <v>93614.43</v>
      </c>
      <c r="H36" s="26"/>
      <c r="I36" s="1">
        <f t="shared" si="3"/>
        <v>114381.44000000041</v>
      </c>
      <c r="J36" s="1">
        <f t="shared" si="4"/>
        <v>8650.75</v>
      </c>
      <c r="K36" s="1">
        <f t="shared" si="2"/>
        <v>123032.19000000041</v>
      </c>
    </row>
    <row r="37" spans="1:11" x14ac:dyDescent="0.35">
      <c r="A37" s="3">
        <v>35</v>
      </c>
      <c r="B37" s="3">
        <v>1041</v>
      </c>
      <c r="C37" s="5" t="s">
        <v>32</v>
      </c>
      <c r="D37" s="28">
        <v>22180.649999999801</v>
      </c>
      <c r="E37" s="17">
        <v>11183.81</v>
      </c>
      <c r="F37" s="12">
        <v>2756.0700000001598</v>
      </c>
      <c r="G37" s="12">
        <v>13029.22</v>
      </c>
      <c r="H37" s="26"/>
      <c r="I37" s="1">
        <f t="shared" si="3"/>
        <v>-19424.579999999642</v>
      </c>
      <c r="J37" s="1">
        <f t="shared" si="4"/>
        <v>1845.4099999999999</v>
      </c>
      <c r="K37" s="1">
        <f t="shared" si="2"/>
        <v>-17579.169999999642</v>
      </c>
    </row>
    <row r="38" spans="1:11" x14ac:dyDescent="0.35">
      <c r="A38" s="3">
        <v>36</v>
      </c>
      <c r="B38" s="3">
        <v>2910</v>
      </c>
      <c r="C38" s="5" t="s">
        <v>33</v>
      </c>
      <c r="D38" s="28">
        <v>343162.05999999942</v>
      </c>
      <c r="E38" s="17">
        <v>7501.77</v>
      </c>
      <c r="F38" s="12">
        <v>354511</v>
      </c>
      <c r="G38" s="12">
        <v>555.47000000000025</v>
      </c>
      <c r="H38" s="26"/>
      <c r="I38" s="1">
        <f t="shared" si="3"/>
        <v>11348.940000000584</v>
      </c>
      <c r="J38" s="1">
        <f t="shared" si="4"/>
        <v>-6946.3</v>
      </c>
      <c r="K38" s="1">
        <f t="shared" si="2"/>
        <v>4402.6400000005842</v>
      </c>
    </row>
    <row r="39" spans="1:11" x14ac:dyDescent="0.35">
      <c r="A39" s="3">
        <v>37</v>
      </c>
      <c r="B39" s="3">
        <v>2341</v>
      </c>
      <c r="C39" s="5" t="s">
        <v>34</v>
      </c>
      <c r="D39" s="29">
        <v>253025.05000000002</v>
      </c>
      <c r="E39" s="18">
        <v>5995.3500000000058</v>
      </c>
      <c r="F39" s="12">
        <v>410924.04000000021</v>
      </c>
      <c r="G39" s="12">
        <v>5995.35</v>
      </c>
      <c r="H39" s="26"/>
      <c r="I39" s="1">
        <f t="shared" si="3"/>
        <v>157898.99000000019</v>
      </c>
      <c r="J39" s="1">
        <f t="shared" si="4"/>
        <v>0</v>
      </c>
      <c r="K39" s="1">
        <f t="shared" si="2"/>
        <v>157898.99000000019</v>
      </c>
    </row>
    <row r="40" spans="1:11" x14ac:dyDescent="0.35">
      <c r="A40" s="3">
        <v>38</v>
      </c>
      <c r="B40" s="3">
        <v>2918</v>
      </c>
      <c r="C40" s="5" t="s">
        <v>35</v>
      </c>
      <c r="D40" s="28">
        <v>133814.11000000057</v>
      </c>
      <c r="E40" s="17">
        <v>26081.43</v>
      </c>
      <c r="F40" s="12">
        <v>254345.61000000022</v>
      </c>
      <c r="G40" s="12">
        <v>49754.85</v>
      </c>
      <c r="H40" s="26"/>
      <c r="I40" s="1">
        <f t="shared" si="3"/>
        <v>120531.49999999965</v>
      </c>
      <c r="J40" s="1">
        <f t="shared" si="4"/>
        <v>23673.42</v>
      </c>
      <c r="K40" s="1">
        <f t="shared" si="2"/>
        <v>144204.91999999963</v>
      </c>
    </row>
    <row r="41" spans="1:11" x14ac:dyDescent="0.35">
      <c r="A41" s="3">
        <v>39</v>
      </c>
      <c r="B41" s="3">
        <v>4105</v>
      </c>
      <c r="C41" s="5" t="s">
        <v>36</v>
      </c>
      <c r="D41" s="28">
        <v>-596072.26999999955</v>
      </c>
      <c r="E41" s="17">
        <v>29855.410000000003</v>
      </c>
      <c r="F41" s="12">
        <v>142145.78000000073</v>
      </c>
      <c r="G41" s="12">
        <v>32270.650000000005</v>
      </c>
      <c r="H41" s="26"/>
      <c r="I41" s="1">
        <f t="shared" si="3"/>
        <v>738218.05000000028</v>
      </c>
      <c r="J41" s="1">
        <f t="shared" si="4"/>
        <v>2415.2400000000016</v>
      </c>
      <c r="K41" s="1">
        <f t="shared" si="2"/>
        <v>740633.29000000027</v>
      </c>
    </row>
    <row r="42" spans="1:11" x14ac:dyDescent="0.35">
      <c r="A42" s="3">
        <v>40</v>
      </c>
      <c r="B42" s="3">
        <v>2004</v>
      </c>
      <c r="C42" s="5" t="s">
        <v>37</v>
      </c>
      <c r="D42" s="28">
        <v>297093.91999999934</v>
      </c>
      <c r="E42" s="17">
        <v>0</v>
      </c>
      <c r="F42" s="12">
        <v>343141.63999999978</v>
      </c>
      <c r="G42" s="12">
        <v>0</v>
      </c>
      <c r="H42" s="26"/>
      <c r="I42" s="1">
        <f t="shared" si="3"/>
        <v>46047.720000000438</v>
      </c>
      <c r="J42" s="1">
        <f t="shared" si="4"/>
        <v>0</v>
      </c>
      <c r="K42" s="1">
        <f t="shared" si="2"/>
        <v>46047.720000000438</v>
      </c>
    </row>
    <row r="43" spans="1:11" x14ac:dyDescent="0.35">
      <c r="A43" s="3">
        <v>41</v>
      </c>
      <c r="B43" s="3">
        <v>2377</v>
      </c>
      <c r="C43" s="5" t="s">
        <v>38</v>
      </c>
      <c r="D43" s="28">
        <v>77514.249999999811</v>
      </c>
      <c r="E43" s="17">
        <v>7880</v>
      </c>
      <c r="F43" s="12">
        <v>185885.48999999976</v>
      </c>
      <c r="G43" s="12">
        <v>0</v>
      </c>
      <c r="H43" s="26"/>
      <c r="I43" s="1">
        <f t="shared" si="3"/>
        <v>108371.23999999995</v>
      </c>
      <c r="J43" s="1">
        <f t="shared" si="4"/>
        <v>-7880</v>
      </c>
      <c r="K43" s="1">
        <f t="shared" si="2"/>
        <v>100491.23999999995</v>
      </c>
    </row>
    <row r="44" spans="1:11" x14ac:dyDescent="0.35">
      <c r="A44" s="3">
        <v>42</v>
      </c>
      <c r="B44" s="3">
        <v>1100</v>
      </c>
      <c r="C44" s="5" t="s">
        <v>79</v>
      </c>
      <c r="D44" s="29">
        <v>101327.73000000068</v>
      </c>
      <c r="E44" s="19">
        <v>0</v>
      </c>
      <c r="F44" s="12">
        <v>298452.91682634735</v>
      </c>
      <c r="G44" s="12">
        <v>0</v>
      </c>
      <c r="H44" s="26"/>
      <c r="I44" s="1">
        <f t="shared" si="3"/>
        <v>197125.18682634667</v>
      </c>
      <c r="J44" s="1">
        <f t="shared" si="4"/>
        <v>0</v>
      </c>
      <c r="K44" s="1">
        <f t="shared" si="2"/>
        <v>197125.18682634667</v>
      </c>
    </row>
    <row r="45" spans="1:11" x14ac:dyDescent="0.35">
      <c r="A45" s="3">
        <v>43</v>
      </c>
      <c r="B45" s="3">
        <v>2005</v>
      </c>
      <c r="C45" s="5" t="s">
        <v>39</v>
      </c>
      <c r="D45" s="28">
        <v>-29584.780000000002</v>
      </c>
      <c r="E45" s="17">
        <v>17126.79</v>
      </c>
      <c r="F45" s="12">
        <v>-60664.599999998441</v>
      </c>
      <c r="G45" s="12">
        <v>26720.29</v>
      </c>
      <c r="H45" s="26"/>
      <c r="I45" s="1">
        <f t="shared" si="3"/>
        <v>-31079.819999998439</v>
      </c>
      <c r="J45" s="1">
        <f t="shared" si="4"/>
        <v>9593.5</v>
      </c>
      <c r="K45" s="1">
        <f t="shared" si="2"/>
        <v>-21486.319999998439</v>
      </c>
    </row>
    <row r="46" spans="1:11" x14ac:dyDescent="0.35">
      <c r="A46" s="3">
        <v>44</v>
      </c>
      <c r="B46" s="3">
        <v>2533</v>
      </c>
      <c r="C46" s="5" t="s">
        <v>40</v>
      </c>
      <c r="D46" s="28">
        <v>265764.61</v>
      </c>
      <c r="E46" s="17">
        <v>0</v>
      </c>
      <c r="F46" s="12">
        <v>623977.47</v>
      </c>
      <c r="G46" s="12">
        <v>0</v>
      </c>
      <c r="H46" s="26"/>
      <c r="I46" s="1">
        <f t="shared" si="3"/>
        <v>358212.86</v>
      </c>
      <c r="J46" s="1">
        <f t="shared" si="4"/>
        <v>0</v>
      </c>
      <c r="K46" s="1">
        <f t="shared" si="2"/>
        <v>358212.86</v>
      </c>
    </row>
    <row r="47" spans="1:11" x14ac:dyDescent="0.35">
      <c r="A47" s="3">
        <v>45</v>
      </c>
      <c r="B47" s="3">
        <v>2397</v>
      </c>
      <c r="C47" s="5" t="s">
        <v>41</v>
      </c>
      <c r="D47" s="28">
        <v>192654.47481927671</v>
      </c>
      <c r="E47" s="17">
        <v>6658.73</v>
      </c>
      <c r="F47" s="12">
        <v>246145.42000000019</v>
      </c>
      <c r="G47" s="12">
        <v>0</v>
      </c>
      <c r="H47" s="26"/>
      <c r="I47" s="1">
        <f t="shared" si="3"/>
        <v>53490.945180723473</v>
      </c>
      <c r="J47" s="1">
        <f t="shared" si="4"/>
        <v>-6658.73</v>
      </c>
      <c r="K47" s="1">
        <f t="shared" si="2"/>
        <v>46832.215180723477</v>
      </c>
    </row>
    <row r="48" spans="1:11" x14ac:dyDescent="0.35">
      <c r="A48" s="3">
        <v>46</v>
      </c>
      <c r="B48" s="3">
        <v>2402</v>
      </c>
      <c r="C48" s="5" t="s">
        <v>42</v>
      </c>
      <c r="D48" s="28">
        <v>199707.149999999</v>
      </c>
      <c r="E48" s="17">
        <v>31622.75</v>
      </c>
      <c r="F48" s="12">
        <v>539399.29</v>
      </c>
      <c r="G48" s="12">
        <v>1918.6900000000023</v>
      </c>
      <c r="H48" s="26"/>
      <c r="I48" s="1">
        <f t="shared" si="3"/>
        <v>339692.14000000106</v>
      </c>
      <c r="J48" s="1">
        <f t="shared" si="4"/>
        <v>-29704.059999999998</v>
      </c>
      <c r="K48" s="1">
        <f t="shared" si="2"/>
        <v>309988.08000000106</v>
      </c>
    </row>
    <row r="49" spans="1:11" x14ac:dyDescent="0.35">
      <c r="A49" s="3">
        <v>47</v>
      </c>
      <c r="B49" s="3">
        <v>2406</v>
      </c>
      <c r="C49" s="5" t="s">
        <v>43</v>
      </c>
      <c r="D49" s="29">
        <v>301736.67000000027</v>
      </c>
      <c r="E49" s="18">
        <v>0</v>
      </c>
      <c r="F49" s="12">
        <v>439897.299999999</v>
      </c>
      <c r="G49" s="12">
        <v>0</v>
      </c>
      <c r="H49" s="26"/>
      <c r="I49" s="1">
        <f t="shared" si="3"/>
        <v>138160.62999999872</v>
      </c>
      <c r="J49" s="1">
        <f t="shared" si="4"/>
        <v>0</v>
      </c>
      <c r="K49" s="1">
        <f t="shared" si="2"/>
        <v>138160.62999999872</v>
      </c>
    </row>
    <row r="50" spans="1:11" x14ac:dyDescent="0.35">
      <c r="A50" s="3">
        <v>48</v>
      </c>
      <c r="B50" s="3">
        <v>4150</v>
      </c>
      <c r="C50" s="5" t="s">
        <v>44</v>
      </c>
      <c r="D50" s="29">
        <v>2148627.2100000009</v>
      </c>
      <c r="E50" s="18">
        <v>204394</v>
      </c>
      <c r="F50" s="12">
        <v>2334013.7700000005</v>
      </c>
      <c r="G50" s="12">
        <v>205698.62</v>
      </c>
      <c r="H50" s="26"/>
      <c r="I50" s="1">
        <f t="shared" si="3"/>
        <v>185386.55999999959</v>
      </c>
      <c r="J50" s="1">
        <f t="shared" si="4"/>
        <v>1304.6199999999953</v>
      </c>
      <c r="K50" s="1">
        <f t="shared" si="2"/>
        <v>186691.17999999959</v>
      </c>
    </row>
    <row r="51" spans="1:11" x14ac:dyDescent="0.35">
      <c r="A51" s="3">
        <v>49</v>
      </c>
      <c r="B51" s="3">
        <v>2432</v>
      </c>
      <c r="C51" s="5" t="s">
        <v>45</v>
      </c>
      <c r="D51" s="29">
        <v>326.11</v>
      </c>
      <c r="E51" s="18">
        <v>4984.8</v>
      </c>
      <c r="F51" s="12">
        <v>62092.84</v>
      </c>
      <c r="G51" s="12">
        <v>1193.8000000000002</v>
      </c>
      <c r="H51" s="26"/>
      <c r="I51" s="1">
        <f t="shared" si="3"/>
        <v>61766.729999999996</v>
      </c>
      <c r="J51" s="1">
        <f t="shared" si="4"/>
        <v>-3791</v>
      </c>
      <c r="K51" s="1">
        <f t="shared" si="2"/>
        <v>57975.729999999996</v>
      </c>
    </row>
    <row r="52" spans="1:11" x14ac:dyDescent="0.35">
      <c r="A52" s="3">
        <v>50</v>
      </c>
      <c r="B52" s="3">
        <v>4296</v>
      </c>
      <c r="C52" s="5" t="s">
        <v>46</v>
      </c>
      <c r="D52" s="29">
        <v>339366.83000000357</v>
      </c>
      <c r="E52" s="18">
        <v>52117.14</v>
      </c>
      <c r="F52" s="12">
        <v>774969.30460795376</v>
      </c>
      <c r="G52" s="12">
        <v>43622.31</v>
      </c>
      <c r="H52" s="26"/>
      <c r="I52" s="1">
        <f t="shared" si="3"/>
        <v>435602.47460795019</v>
      </c>
      <c r="J52" s="1">
        <f t="shared" si="4"/>
        <v>-8494.8300000000017</v>
      </c>
      <c r="K52" s="1">
        <f t="shared" si="2"/>
        <v>427107.64460795018</v>
      </c>
    </row>
    <row r="53" spans="1:11" x14ac:dyDescent="0.35">
      <c r="A53" s="3">
        <v>51</v>
      </c>
      <c r="B53" s="3">
        <v>1031</v>
      </c>
      <c r="C53" s="5" t="s">
        <v>47</v>
      </c>
      <c r="D53" s="29">
        <v>-282837.96999999997</v>
      </c>
      <c r="E53" s="19">
        <v>8614.3499999999985</v>
      </c>
      <c r="F53" s="12">
        <v>-392754.20999999973</v>
      </c>
      <c r="G53" s="12">
        <v>7468.3399999999983</v>
      </c>
      <c r="H53" s="26"/>
      <c r="I53" s="1">
        <f t="shared" si="3"/>
        <v>-109916.23999999976</v>
      </c>
      <c r="J53" s="1">
        <f t="shared" si="4"/>
        <v>-1146.0100000000002</v>
      </c>
      <c r="K53" s="1">
        <f t="shared" si="2"/>
        <v>-111062.24999999975</v>
      </c>
    </row>
    <row r="54" spans="1:11" x14ac:dyDescent="0.35">
      <c r="A54" s="3">
        <v>52</v>
      </c>
      <c r="B54" s="3">
        <v>2059</v>
      </c>
      <c r="C54" s="5" t="s">
        <v>48</v>
      </c>
      <c r="D54" s="28">
        <v>330238.86999999988</v>
      </c>
      <c r="E54" s="17">
        <v>63673.85</v>
      </c>
      <c r="F54" s="12">
        <v>428261.42999999865</v>
      </c>
      <c r="G54" s="12">
        <v>72275.100000000006</v>
      </c>
      <c r="H54" s="26"/>
      <c r="I54" s="1">
        <f t="shared" si="3"/>
        <v>98022.559999998775</v>
      </c>
      <c r="J54" s="1">
        <f t="shared" si="4"/>
        <v>8601.2500000000073</v>
      </c>
      <c r="K54" s="1">
        <f t="shared" si="2"/>
        <v>106623.80999999878</v>
      </c>
    </row>
    <row r="55" spans="1:11" x14ac:dyDescent="0.35">
      <c r="A55" s="3">
        <v>53</v>
      </c>
      <c r="B55" s="3">
        <v>2446</v>
      </c>
      <c r="C55" s="5" t="s">
        <v>49</v>
      </c>
      <c r="D55" s="28">
        <v>149957.84999999986</v>
      </c>
      <c r="E55" s="17">
        <v>0</v>
      </c>
      <c r="F55" s="12">
        <v>385159.29000000085</v>
      </c>
      <c r="G55" s="12">
        <v>0</v>
      </c>
      <c r="H55" s="26"/>
      <c r="I55" s="1">
        <f t="shared" si="3"/>
        <v>235201.44000000099</v>
      </c>
      <c r="J55" s="1">
        <f t="shared" si="4"/>
        <v>0</v>
      </c>
      <c r="K55" s="1">
        <f t="shared" si="2"/>
        <v>235201.44000000099</v>
      </c>
    </row>
    <row r="56" spans="1:11" x14ac:dyDescent="0.35">
      <c r="A56" s="3">
        <v>54</v>
      </c>
      <c r="B56" s="3">
        <v>2908</v>
      </c>
      <c r="C56" s="5" t="s">
        <v>50</v>
      </c>
      <c r="D56" s="28">
        <v>295702.48000000138</v>
      </c>
      <c r="E56" s="17">
        <v>74617.33</v>
      </c>
      <c r="F56" s="12">
        <v>438311.85999999987</v>
      </c>
      <c r="G56" s="12">
        <v>83054.33</v>
      </c>
      <c r="H56" s="26"/>
      <c r="I56" s="1">
        <f t="shared" si="3"/>
        <v>142609.37999999849</v>
      </c>
      <c r="J56" s="1">
        <f t="shared" si="4"/>
        <v>8437</v>
      </c>
      <c r="K56" s="1">
        <f t="shared" si="2"/>
        <v>151046.37999999849</v>
      </c>
    </row>
    <row r="57" spans="1:11" x14ac:dyDescent="0.35">
      <c r="A57" s="3">
        <v>55</v>
      </c>
      <c r="B57" s="3">
        <v>2006</v>
      </c>
      <c r="C57" s="5" t="s">
        <v>51</v>
      </c>
      <c r="D57" s="28">
        <v>896634.97000000055</v>
      </c>
      <c r="E57" s="17">
        <v>0</v>
      </c>
      <c r="F57" s="12">
        <v>857981.820000001</v>
      </c>
      <c r="G57" s="12">
        <v>0</v>
      </c>
      <c r="H57" s="26"/>
      <c r="I57" s="1">
        <f t="shared" si="3"/>
        <v>-38653.149999999558</v>
      </c>
      <c r="J57" s="1">
        <f t="shared" si="4"/>
        <v>0</v>
      </c>
      <c r="K57" s="1">
        <f t="shared" si="2"/>
        <v>-38653.149999999558</v>
      </c>
    </row>
    <row r="58" spans="1:11" x14ac:dyDescent="0.35">
      <c r="A58" s="3">
        <v>56</v>
      </c>
      <c r="B58" s="3">
        <v>7095</v>
      </c>
      <c r="C58" s="5" t="s">
        <v>52</v>
      </c>
      <c r="D58" s="29">
        <v>2477868.4999999991</v>
      </c>
      <c r="E58" s="19">
        <v>482848.87</v>
      </c>
      <c r="F58" s="12">
        <v>2664597.2533333376</v>
      </c>
      <c r="G58" s="12">
        <v>970214.17</v>
      </c>
      <c r="H58" s="26"/>
      <c r="I58" s="1">
        <f t="shared" si="3"/>
        <v>186728.75333333854</v>
      </c>
      <c r="J58" s="1">
        <f t="shared" si="4"/>
        <v>487365.30000000005</v>
      </c>
      <c r="K58" s="1">
        <f t="shared" si="2"/>
        <v>674094.05333333858</v>
      </c>
    </row>
    <row r="59" spans="1:11" x14ac:dyDescent="0.35">
      <c r="A59" s="3">
        <v>57</v>
      </c>
      <c r="B59" s="3">
        <v>1032</v>
      </c>
      <c r="C59" s="5" t="s">
        <v>53</v>
      </c>
      <c r="D59" s="30">
        <v>455369.31760911318</v>
      </c>
      <c r="E59" s="21">
        <v>13035.3</v>
      </c>
      <c r="F59" s="12">
        <v>526704.03</v>
      </c>
      <c r="G59" s="12">
        <v>13773.47</v>
      </c>
      <c r="H59" s="26"/>
      <c r="I59" s="1">
        <f t="shared" si="3"/>
        <v>71334.712390886853</v>
      </c>
      <c r="J59" s="1">
        <f t="shared" si="4"/>
        <v>738.17000000000007</v>
      </c>
      <c r="K59" s="1">
        <f t="shared" si="2"/>
        <v>72072.882390886851</v>
      </c>
    </row>
    <row r="60" spans="1:11" x14ac:dyDescent="0.35">
      <c r="A60" s="3">
        <v>58</v>
      </c>
      <c r="B60" s="3">
        <v>5400</v>
      </c>
      <c r="C60" s="5" t="s">
        <v>54</v>
      </c>
      <c r="D60" s="28">
        <v>-76120.76999999884</v>
      </c>
      <c r="E60" s="17">
        <v>0</v>
      </c>
      <c r="F60" s="12">
        <v>-1603877.8599999992</v>
      </c>
      <c r="G60" s="12">
        <v>0</v>
      </c>
      <c r="H60" s="26"/>
      <c r="I60" s="1">
        <f t="shared" si="3"/>
        <v>-1527757.0900000003</v>
      </c>
      <c r="J60" s="1">
        <f t="shared" si="4"/>
        <v>0</v>
      </c>
      <c r="K60" s="1">
        <f t="shared" si="2"/>
        <v>-1527757.0900000003</v>
      </c>
    </row>
    <row r="61" spans="1:11" x14ac:dyDescent="0.35">
      <c r="A61" s="3">
        <v>59</v>
      </c>
      <c r="B61" s="3">
        <v>2499</v>
      </c>
      <c r="C61" s="5" t="s">
        <v>88</v>
      </c>
      <c r="D61" s="28">
        <v>540149.51842105109</v>
      </c>
      <c r="E61" s="17">
        <v>40064.6</v>
      </c>
      <c r="F61" s="12">
        <v>1471588.3666666658</v>
      </c>
      <c r="G61" s="12">
        <v>63229.85</v>
      </c>
      <c r="H61" s="26"/>
      <c r="I61" s="1">
        <f t="shared" si="3"/>
        <v>931438.84824561467</v>
      </c>
      <c r="J61" s="1">
        <f t="shared" si="4"/>
        <v>23165.25</v>
      </c>
      <c r="K61" s="1">
        <f t="shared" si="2"/>
        <v>954604.09824561467</v>
      </c>
    </row>
    <row r="62" spans="1:11" x14ac:dyDescent="0.35">
      <c r="A62" s="3">
        <v>60</v>
      </c>
      <c r="B62" s="3">
        <v>2857</v>
      </c>
      <c r="C62" s="5" t="s">
        <v>55</v>
      </c>
      <c r="D62" s="28">
        <v>211435.66</v>
      </c>
      <c r="E62" s="17">
        <v>0</v>
      </c>
      <c r="F62" s="12">
        <v>169873.48000000053</v>
      </c>
      <c r="G62" s="12">
        <v>0</v>
      </c>
      <c r="H62" s="26"/>
      <c r="I62" s="1">
        <f t="shared" si="3"/>
        <v>-41562.179999999469</v>
      </c>
      <c r="J62" s="1">
        <f t="shared" si="4"/>
        <v>0</v>
      </c>
      <c r="K62" s="1">
        <f t="shared" si="2"/>
        <v>-41562.179999999469</v>
      </c>
    </row>
    <row r="63" spans="1:11" x14ac:dyDescent="0.35">
      <c r="A63" s="3">
        <v>61</v>
      </c>
      <c r="B63" s="3">
        <v>2909</v>
      </c>
      <c r="C63" s="5" t="s">
        <v>56</v>
      </c>
      <c r="D63" s="28">
        <v>-445004.35999999987</v>
      </c>
      <c r="E63" s="17">
        <v>21935.599999999999</v>
      </c>
      <c r="F63" s="12">
        <v>-314527.82999999996</v>
      </c>
      <c r="G63" s="12">
        <v>27823.35</v>
      </c>
      <c r="H63" s="26"/>
      <c r="I63" s="1">
        <f t="shared" si="3"/>
        <v>130476.52999999991</v>
      </c>
      <c r="J63" s="1">
        <f t="shared" si="4"/>
        <v>5887.75</v>
      </c>
      <c r="K63" s="1">
        <f t="shared" si="2"/>
        <v>136364.27999999991</v>
      </c>
    </row>
    <row r="64" spans="1:11" x14ac:dyDescent="0.35">
      <c r="A64" s="3">
        <v>62</v>
      </c>
      <c r="B64" s="3">
        <v>4722</v>
      </c>
      <c r="C64" s="5" t="s">
        <v>78</v>
      </c>
      <c r="D64" s="29">
        <v>334004.72000000102</v>
      </c>
      <c r="E64" s="18">
        <v>0</v>
      </c>
      <c r="F64" s="12">
        <v>1082672.3299999994</v>
      </c>
      <c r="G64" s="12">
        <v>0</v>
      </c>
      <c r="H64" s="26"/>
      <c r="I64" s="1">
        <f t="shared" si="3"/>
        <v>748667.60999999836</v>
      </c>
      <c r="J64" s="1">
        <f t="shared" si="4"/>
        <v>0</v>
      </c>
      <c r="K64" s="1">
        <f t="shared" si="2"/>
        <v>748667.60999999836</v>
      </c>
    </row>
    <row r="65" spans="1:11" x14ac:dyDescent="0.35">
      <c r="A65" s="3">
        <v>63</v>
      </c>
      <c r="B65" s="3">
        <v>2919</v>
      </c>
      <c r="C65" s="5" t="s">
        <v>77</v>
      </c>
      <c r="D65" s="28">
        <v>724319.02</v>
      </c>
      <c r="E65" s="17">
        <v>25168.04</v>
      </c>
      <c r="F65" s="12">
        <v>809729.68000000063</v>
      </c>
      <c r="G65" s="12">
        <v>19552.79</v>
      </c>
      <c r="H65" s="26"/>
      <c r="I65" s="1">
        <f t="shared" si="3"/>
        <v>85410.660000000615</v>
      </c>
      <c r="J65" s="1">
        <f t="shared" si="4"/>
        <v>-5615.25</v>
      </c>
      <c r="K65" s="1">
        <f t="shared" si="2"/>
        <v>79795.410000000615</v>
      </c>
    </row>
    <row r="66" spans="1:11" x14ac:dyDescent="0.35">
      <c r="A66" s="3">
        <v>64</v>
      </c>
      <c r="B66" s="3">
        <v>3397</v>
      </c>
      <c r="C66" s="5" t="s">
        <v>57</v>
      </c>
      <c r="D66" s="29">
        <v>147305.32999999967</v>
      </c>
      <c r="E66" s="18">
        <v>0</v>
      </c>
      <c r="F66" s="12">
        <v>159821.53000000017</v>
      </c>
      <c r="G66" s="12">
        <v>0</v>
      </c>
      <c r="H66" s="26"/>
      <c r="I66" s="1">
        <f t="shared" si="3"/>
        <v>12516.200000000506</v>
      </c>
      <c r="J66" s="1">
        <f t="shared" si="4"/>
        <v>0</v>
      </c>
      <c r="K66" s="1">
        <f t="shared" si="2"/>
        <v>12516.200000000506</v>
      </c>
    </row>
    <row r="67" spans="1:11" x14ac:dyDescent="0.35">
      <c r="A67" s="3">
        <v>65</v>
      </c>
      <c r="B67" s="3">
        <v>3411</v>
      </c>
      <c r="C67" s="5" t="s">
        <v>89</v>
      </c>
      <c r="D67" s="29">
        <v>153940.4</v>
      </c>
      <c r="E67" s="17">
        <v>18995.939999999999</v>
      </c>
      <c r="F67" s="12">
        <v>384024.44999999937</v>
      </c>
      <c r="G67" s="12">
        <v>19557.43</v>
      </c>
      <c r="H67" s="26"/>
      <c r="I67" s="1">
        <f t="shared" si="3"/>
        <v>230084.04999999938</v>
      </c>
      <c r="J67" s="1">
        <f t="shared" si="4"/>
        <v>561.4900000000016</v>
      </c>
      <c r="K67" s="1">
        <f t="shared" si="2"/>
        <v>230645.53999999937</v>
      </c>
    </row>
    <row r="68" spans="1:11" x14ac:dyDescent="0.35">
      <c r="A68" s="3">
        <v>66</v>
      </c>
      <c r="B68" s="3">
        <v>3431</v>
      </c>
      <c r="C68" s="5" t="s">
        <v>58</v>
      </c>
      <c r="D68" s="29">
        <v>22785.640000000527</v>
      </c>
      <c r="E68" s="18">
        <v>0</v>
      </c>
      <c r="F68" s="12">
        <v>29074.829999999998</v>
      </c>
      <c r="G68" s="12">
        <v>0</v>
      </c>
      <c r="H68" s="26"/>
      <c r="I68" s="1">
        <f t="shared" ref="I68:I86" si="5">F68-D68</f>
        <v>6289.1899999994712</v>
      </c>
      <c r="J68" s="1">
        <f t="shared" ref="J68:J86" si="6">G68-E68</f>
        <v>0</v>
      </c>
      <c r="K68" s="1">
        <f t="shared" ref="K68:K86" si="7">+I68+J68</f>
        <v>6289.1899999994712</v>
      </c>
    </row>
    <row r="69" spans="1:11" x14ac:dyDescent="0.35">
      <c r="A69" s="3">
        <v>67</v>
      </c>
      <c r="B69" s="3">
        <v>2003</v>
      </c>
      <c r="C69" s="5" t="s">
        <v>59</v>
      </c>
      <c r="D69" s="29">
        <v>179062.53999999998</v>
      </c>
      <c r="E69" s="18">
        <v>0</v>
      </c>
      <c r="F69" s="12">
        <v>179912.81000000046</v>
      </c>
      <c r="G69" s="12">
        <v>0</v>
      </c>
      <c r="H69" s="26"/>
      <c r="I69" s="1">
        <f t="shared" si="5"/>
        <v>850.27000000048429</v>
      </c>
      <c r="J69" s="1">
        <f t="shared" si="6"/>
        <v>0</v>
      </c>
      <c r="K69" s="1">
        <f t="shared" si="7"/>
        <v>850.27000000048429</v>
      </c>
    </row>
    <row r="70" spans="1:11" x14ac:dyDescent="0.35">
      <c r="A70" s="3">
        <v>68</v>
      </c>
      <c r="B70" s="3">
        <v>3462</v>
      </c>
      <c r="C70" s="5" t="s">
        <v>60</v>
      </c>
      <c r="D70" s="28">
        <v>-26628.759999999689</v>
      </c>
      <c r="E70" s="17">
        <v>0</v>
      </c>
      <c r="F70" s="12">
        <v>-44381.610000000321</v>
      </c>
      <c r="G70" s="12">
        <v>0</v>
      </c>
      <c r="H70" s="26"/>
      <c r="I70" s="1">
        <f t="shared" si="5"/>
        <v>-17752.850000000632</v>
      </c>
      <c r="J70" s="1">
        <f t="shared" si="6"/>
        <v>0</v>
      </c>
      <c r="K70" s="1">
        <f t="shared" si="7"/>
        <v>-17752.850000000632</v>
      </c>
    </row>
    <row r="71" spans="1:11" x14ac:dyDescent="0.35">
      <c r="A71" s="3">
        <v>69</v>
      </c>
      <c r="B71" s="3">
        <v>3497</v>
      </c>
      <c r="C71" s="5" t="s">
        <v>61</v>
      </c>
      <c r="D71" s="28">
        <v>105847.14</v>
      </c>
      <c r="E71" s="17">
        <v>0</v>
      </c>
      <c r="F71" s="12">
        <v>45996.969999999608</v>
      </c>
      <c r="G71" s="12">
        <v>0</v>
      </c>
      <c r="H71" s="26"/>
      <c r="I71" s="1">
        <f t="shared" si="5"/>
        <v>-59850.170000000391</v>
      </c>
      <c r="J71" s="1">
        <f t="shared" si="6"/>
        <v>0</v>
      </c>
      <c r="K71" s="1">
        <f t="shared" si="7"/>
        <v>-59850.170000000391</v>
      </c>
    </row>
    <row r="72" spans="1:11" x14ac:dyDescent="0.35">
      <c r="A72" s="3">
        <v>70</v>
      </c>
      <c r="B72" s="3">
        <v>2002</v>
      </c>
      <c r="C72" s="5" t="s">
        <v>62</v>
      </c>
      <c r="D72" s="28">
        <v>259936.58000000002</v>
      </c>
      <c r="E72" s="17">
        <v>0</v>
      </c>
      <c r="F72" s="12">
        <v>224100.76000000018</v>
      </c>
      <c r="G72" s="12">
        <v>0</v>
      </c>
      <c r="H72" s="26"/>
      <c r="I72" s="1">
        <f t="shared" si="5"/>
        <v>-35835.819999999832</v>
      </c>
      <c r="J72" s="1">
        <f t="shared" si="6"/>
        <v>0</v>
      </c>
      <c r="K72" s="1">
        <f t="shared" si="7"/>
        <v>-35835.819999999832</v>
      </c>
    </row>
    <row r="73" spans="1:11" x14ac:dyDescent="0.35">
      <c r="A73" s="3">
        <v>71</v>
      </c>
      <c r="B73" s="3">
        <v>3540</v>
      </c>
      <c r="C73" s="5" t="s">
        <v>63</v>
      </c>
      <c r="D73" s="28">
        <v>47349.369999999391</v>
      </c>
      <c r="E73" s="17">
        <v>0</v>
      </c>
      <c r="F73" s="12">
        <v>-35444.119999999522</v>
      </c>
      <c r="G73" s="12">
        <v>0</v>
      </c>
      <c r="H73" s="26"/>
      <c r="I73" s="1">
        <f t="shared" si="5"/>
        <v>-82793.489999998914</v>
      </c>
      <c r="J73" s="1">
        <f t="shared" si="6"/>
        <v>0</v>
      </c>
      <c r="K73" s="1">
        <f t="shared" si="7"/>
        <v>-82793.489999998914</v>
      </c>
    </row>
    <row r="74" spans="1:11" x14ac:dyDescent="0.35">
      <c r="A74" s="3">
        <v>72</v>
      </c>
      <c r="B74" s="3">
        <v>3563</v>
      </c>
      <c r="C74" s="5" t="s">
        <v>64</v>
      </c>
      <c r="D74" s="28">
        <v>45270.000000000015</v>
      </c>
      <c r="E74" s="17">
        <v>0</v>
      </c>
      <c r="F74" s="12">
        <v>237499.23000000021</v>
      </c>
      <c r="G74" s="12">
        <v>0</v>
      </c>
      <c r="H74" s="26"/>
      <c r="I74" s="1">
        <f t="shared" si="5"/>
        <v>192229.23000000021</v>
      </c>
      <c r="J74" s="1">
        <f t="shared" si="6"/>
        <v>0</v>
      </c>
      <c r="K74" s="1">
        <f t="shared" si="7"/>
        <v>192229.23000000021</v>
      </c>
    </row>
    <row r="75" spans="1:11" x14ac:dyDescent="0.35">
      <c r="A75" s="3">
        <v>73</v>
      </c>
      <c r="B75" s="3">
        <v>3574</v>
      </c>
      <c r="C75" s="5" t="s">
        <v>65</v>
      </c>
      <c r="D75" s="28">
        <v>42874.140000000043</v>
      </c>
      <c r="E75" s="17">
        <v>0</v>
      </c>
      <c r="F75" s="12">
        <v>77379.770000000353</v>
      </c>
      <c r="G75" s="12">
        <v>0</v>
      </c>
      <c r="H75" s="26"/>
      <c r="I75" s="1">
        <f t="shared" si="5"/>
        <v>34505.63000000031</v>
      </c>
      <c r="J75" s="1">
        <f t="shared" si="6"/>
        <v>0</v>
      </c>
      <c r="K75" s="1">
        <f t="shared" si="7"/>
        <v>34505.63000000031</v>
      </c>
    </row>
    <row r="76" spans="1:11" x14ac:dyDescent="0.35">
      <c r="A76" s="3">
        <v>74</v>
      </c>
      <c r="B76" s="3">
        <v>3581</v>
      </c>
      <c r="C76" s="5" t="s">
        <v>66</v>
      </c>
      <c r="D76" s="28">
        <v>124794.41</v>
      </c>
      <c r="E76" s="17">
        <v>0</v>
      </c>
      <c r="F76" s="12">
        <v>183996.04000000012</v>
      </c>
      <c r="G76" s="12">
        <v>0</v>
      </c>
      <c r="H76" s="26"/>
      <c r="I76" s="1">
        <f t="shared" si="5"/>
        <v>59201.630000000121</v>
      </c>
      <c r="J76" s="1">
        <f t="shared" si="6"/>
        <v>0</v>
      </c>
      <c r="K76" s="1">
        <f t="shared" si="7"/>
        <v>59201.630000000121</v>
      </c>
    </row>
    <row r="77" spans="1:11" x14ac:dyDescent="0.35">
      <c r="A77" s="3">
        <v>75</v>
      </c>
      <c r="B77" s="3">
        <v>3592</v>
      </c>
      <c r="C77" s="5" t="s">
        <v>67</v>
      </c>
      <c r="D77" s="28">
        <v>103707.00999999982</v>
      </c>
      <c r="E77" s="17">
        <v>0</v>
      </c>
      <c r="F77" s="12">
        <v>214982.32000000007</v>
      </c>
      <c r="G77" s="12">
        <v>0</v>
      </c>
      <c r="H77" s="26"/>
      <c r="I77" s="1">
        <f t="shared" si="5"/>
        <v>111275.31000000025</v>
      </c>
      <c r="J77" s="1">
        <f t="shared" si="6"/>
        <v>0</v>
      </c>
      <c r="K77" s="1">
        <f t="shared" si="7"/>
        <v>111275.31000000025</v>
      </c>
    </row>
    <row r="78" spans="1:11" x14ac:dyDescent="0.35">
      <c r="A78" s="3">
        <v>76</v>
      </c>
      <c r="B78" s="3">
        <v>7169</v>
      </c>
      <c r="C78" s="5" t="s">
        <v>68</v>
      </c>
      <c r="D78" s="28">
        <v>316718.98000000056</v>
      </c>
      <c r="E78" s="17">
        <v>39746.020000000004</v>
      </c>
      <c r="F78" s="12">
        <v>424558.55999999819</v>
      </c>
      <c r="G78" s="12">
        <v>40.019999999996799</v>
      </c>
      <c r="H78" s="26"/>
      <c r="I78" s="1">
        <f t="shared" si="5"/>
        <v>107839.57999999763</v>
      </c>
      <c r="J78" s="1">
        <f t="shared" si="6"/>
        <v>-39706.000000000007</v>
      </c>
      <c r="K78" s="1">
        <f t="shared" si="7"/>
        <v>68133.57999999763</v>
      </c>
    </row>
    <row r="79" spans="1:11" x14ac:dyDescent="0.35">
      <c r="A79" s="3">
        <v>77</v>
      </c>
      <c r="B79" s="3">
        <v>3350</v>
      </c>
      <c r="C79" s="5" t="s">
        <v>69</v>
      </c>
      <c r="D79" s="28">
        <v>82270.880000000179</v>
      </c>
      <c r="E79" s="17">
        <v>0</v>
      </c>
      <c r="F79" s="12">
        <v>188690.51000000036</v>
      </c>
      <c r="G79" s="12">
        <v>0</v>
      </c>
      <c r="H79" s="26"/>
      <c r="I79" s="1">
        <f t="shared" si="5"/>
        <v>106419.63000000018</v>
      </c>
      <c r="J79" s="1">
        <f t="shared" si="6"/>
        <v>0</v>
      </c>
      <c r="K79" s="1">
        <f t="shared" si="7"/>
        <v>106419.63000000018</v>
      </c>
    </row>
    <row r="80" spans="1:11" x14ac:dyDescent="0.35">
      <c r="A80" s="3">
        <v>78</v>
      </c>
      <c r="B80" s="3">
        <v>2569</v>
      </c>
      <c r="C80" s="5" t="s">
        <v>70</v>
      </c>
      <c r="D80" s="28">
        <v>9929.9100000001054</v>
      </c>
      <c r="E80" s="17">
        <v>7826.65</v>
      </c>
      <c r="F80" s="12">
        <v>58365.940000000264</v>
      </c>
      <c r="G80" s="12">
        <v>11697.76</v>
      </c>
      <c r="H80" s="26"/>
      <c r="I80" s="1">
        <f t="shared" si="5"/>
        <v>48436.030000000159</v>
      </c>
      <c r="J80" s="1">
        <f t="shared" si="6"/>
        <v>3871.1100000000006</v>
      </c>
      <c r="K80" s="1">
        <f t="shared" si="7"/>
        <v>52307.140000000159</v>
      </c>
    </row>
    <row r="81" spans="1:11" x14ac:dyDescent="0.35">
      <c r="A81" s="3">
        <v>79</v>
      </c>
      <c r="B81" s="3">
        <v>4297</v>
      </c>
      <c r="C81" s="5" t="s">
        <v>71</v>
      </c>
      <c r="D81" s="28">
        <v>1964112.02</v>
      </c>
      <c r="E81" s="17">
        <v>0</v>
      </c>
      <c r="F81" s="12">
        <v>2653793.4999999986</v>
      </c>
      <c r="G81" s="12">
        <v>0</v>
      </c>
      <c r="H81" s="26"/>
      <c r="I81" s="1">
        <f t="shared" si="5"/>
        <v>689681.47999999858</v>
      </c>
      <c r="J81" s="1">
        <f t="shared" si="6"/>
        <v>0</v>
      </c>
      <c r="K81" s="1">
        <f t="shared" si="7"/>
        <v>689681.47999999858</v>
      </c>
    </row>
    <row r="82" spans="1:11" x14ac:dyDescent="0.35">
      <c r="A82" s="3">
        <v>80</v>
      </c>
      <c r="B82" s="3">
        <v>2828</v>
      </c>
      <c r="C82" s="5" t="s">
        <v>90</v>
      </c>
      <c r="D82" s="28">
        <v>232532.08</v>
      </c>
      <c r="E82" s="17">
        <v>530.27999999999884</v>
      </c>
      <c r="F82" s="12">
        <v>292746.80999999994</v>
      </c>
      <c r="G82" s="12">
        <v>9246.2800000000007</v>
      </c>
      <c r="H82" s="26"/>
      <c r="I82" s="1">
        <f t="shared" si="5"/>
        <v>60214.729999999952</v>
      </c>
      <c r="J82" s="1">
        <f t="shared" si="6"/>
        <v>8716.0000000000018</v>
      </c>
      <c r="K82" s="1">
        <f t="shared" si="7"/>
        <v>68930.729999999952</v>
      </c>
    </row>
    <row r="83" spans="1:11" x14ac:dyDescent="0.35">
      <c r="A83" s="3">
        <v>81</v>
      </c>
      <c r="B83" s="3">
        <v>2623</v>
      </c>
      <c r="C83" s="5" t="s">
        <v>72</v>
      </c>
      <c r="D83" s="29">
        <v>37873.780000000028</v>
      </c>
      <c r="E83" s="18">
        <v>7330.6099999999988</v>
      </c>
      <c r="F83" s="12">
        <v>151108.74999999953</v>
      </c>
      <c r="G83" s="12">
        <v>13738.11</v>
      </c>
      <c r="H83" s="26"/>
      <c r="I83" s="1">
        <f t="shared" si="5"/>
        <v>113234.96999999951</v>
      </c>
      <c r="J83" s="1">
        <f t="shared" si="6"/>
        <v>6407.5000000000018</v>
      </c>
      <c r="K83" s="1">
        <f t="shared" si="7"/>
        <v>119642.46999999951</v>
      </c>
    </row>
    <row r="84" spans="1:11" x14ac:dyDescent="0.35">
      <c r="A84" s="3">
        <v>82</v>
      </c>
      <c r="B84" s="3">
        <v>2631</v>
      </c>
      <c r="C84" s="5" t="s">
        <v>73</v>
      </c>
      <c r="D84" s="28">
        <v>170506.14999999962</v>
      </c>
      <c r="E84" s="17">
        <v>31359.63</v>
      </c>
      <c r="F84" s="12">
        <v>161505.52000000057</v>
      </c>
      <c r="G84" s="12">
        <v>20237.670000000002</v>
      </c>
      <c r="H84" s="26"/>
      <c r="I84" s="1">
        <f t="shared" si="5"/>
        <v>-9000.6299999990442</v>
      </c>
      <c r="J84" s="1">
        <f t="shared" si="6"/>
        <v>-11121.96</v>
      </c>
      <c r="K84" s="1">
        <f t="shared" si="7"/>
        <v>-20122.589999999043</v>
      </c>
    </row>
    <row r="85" spans="1:11" x14ac:dyDescent="0.35">
      <c r="A85" s="3">
        <v>83</v>
      </c>
      <c r="B85" s="3">
        <v>2921</v>
      </c>
      <c r="C85" s="5" t="s">
        <v>74</v>
      </c>
      <c r="D85" s="28">
        <v>56886.64000000013</v>
      </c>
      <c r="E85" s="17">
        <v>22097.07</v>
      </c>
      <c r="F85" s="12">
        <v>-4340.7800000001589</v>
      </c>
      <c r="G85" s="12">
        <v>20461.2</v>
      </c>
      <c r="H85" s="26"/>
      <c r="I85" s="1">
        <f t="shared" si="5"/>
        <v>-61227.420000000289</v>
      </c>
      <c r="J85" s="1">
        <f t="shared" si="6"/>
        <v>-1635.869999999999</v>
      </c>
      <c r="K85" s="1">
        <f t="shared" si="7"/>
        <v>-62863.290000000285</v>
      </c>
    </row>
    <row r="86" spans="1:11" x14ac:dyDescent="0.35">
      <c r="A86" s="3">
        <v>84</v>
      </c>
      <c r="B86" s="3">
        <v>2658</v>
      </c>
      <c r="C86" s="5" t="s">
        <v>75</v>
      </c>
      <c r="D86" s="28">
        <v>195663.19000000099</v>
      </c>
      <c r="E86" s="17">
        <v>43605</v>
      </c>
      <c r="F86" s="12">
        <v>623272.69000000041</v>
      </c>
      <c r="G86" s="12">
        <v>49807.25</v>
      </c>
      <c r="H86" s="26"/>
      <c r="I86" s="1">
        <f t="shared" si="5"/>
        <v>427609.49999999942</v>
      </c>
      <c r="J86" s="1">
        <f t="shared" si="6"/>
        <v>6202.25</v>
      </c>
      <c r="K86" s="1">
        <f t="shared" si="7"/>
        <v>433811.74999999942</v>
      </c>
    </row>
    <row r="88" spans="1:11" x14ac:dyDescent="0.35">
      <c r="A88" s="7"/>
      <c r="B88" s="7"/>
      <c r="C88" s="7"/>
      <c r="D88" s="23">
        <f>SUM(D3:D87)</f>
        <v>24034517.380849451</v>
      </c>
      <c r="E88" s="23">
        <f>SUM(E3:E87)</f>
        <v>2963372.1999999993</v>
      </c>
      <c r="F88" s="14">
        <f>SUM(F3:F87)</f>
        <v>31441578.681434311</v>
      </c>
      <c r="G88" s="14">
        <f>SUM(G3:G87)</f>
        <v>3243498.2700000009</v>
      </c>
      <c r="H88" s="14"/>
      <c r="I88" s="8">
        <f>SUM(I3:I87)</f>
        <v>7407061.3005848611</v>
      </c>
      <c r="J88" s="8">
        <f>SUM(J3:J87)</f>
        <v>280126.07000000094</v>
      </c>
      <c r="K88" s="8">
        <f>SUM(K3:K87)</f>
        <v>7687187.3705848586</v>
      </c>
    </row>
    <row r="91" spans="1:11" x14ac:dyDescent="0.35">
      <c r="C91"/>
      <c r="D91" s="22" t="e">
        <f>SUMIF(#REF!,$C91,D:D)</f>
        <v>#REF!</v>
      </c>
      <c r="F91" s="22" t="e">
        <f>SUMIF(#REF!,$C91,F:F)</f>
        <v>#REF!</v>
      </c>
      <c r="I91" s="22" t="e">
        <f>SUMIF(#REF!,$C91,I:I)</f>
        <v>#REF!</v>
      </c>
    </row>
    <row r="92" spans="1:11" x14ac:dyDescent="0.35">
      <c r="C92"/>
      <c r="D92" s="22" t="e">
        <f>SUMIF(#REF!,$C92,D:D)</f>
        <v>#REF!</v>
      </c>
      <c r="F92" s="22" t="e">
        <f>SUMIF(#REF!,$C92,F:F)</f>
        <v>#REF!</v>
      </c>
      <c r="I92" s="22" t="e">
        <f>SUMIF(#REF!,$C92,I:I)</f>
        <v>#REF!</v>
      </c>
    </row>
    <row r="93" spans="1:11" x14ac:dyDescent="0.35">
      <c r="C93"/>
      <c r="D93" s="22" t="e">
        <f>SUMIF(#REF!,$C93,D:D)</f>
        <v>#REF!</v>
      </c>
      <c r="F93" s="22" t="e">
        <f>SUMIF(#REF!,$C93,F:F)</f>
        <v>#REF!</v>
      </c>
      <c r="I93" s="22" t="e">
        <f>SUMIF(#REF!,$C93,I:I)</f>
        <v>#REF!</v>
      </c>
    </row>
    <row r="94" spans="1:11" x14ac:dyDescent="0.35">
      <c r="C94"/>
      <c r="D94" s="22" t="e">
        <f>SUMIF(#REF!,$C94,D:D)</f>
        <v>#REF!</v>
      </c>
      <c r="F94" s="22" t="e">
        <f>SUMIF(#REF!,$C94,F:F)</f>
        <v>#REF!</v>
      </c>
      <c r="I94" s="22" t="e">
        <f>SUMIF(#REF!,$C94,I:I)</f>
        <v>#REF!</v>
      </c>
    </row>
    <row r="95" spans="1:11" x14ac:dyDescent="0.35">
      <c r="D95" s="31" t="e">
        <f>SUM(D91:D94)</f>
        <v>#REF!</v>
      </c>
      <c r="E95" s="31"/>
      <c r="F95" s="31" t="e">
        <f>SUM(F91:F94)</f>
        <v>#REF!</v>
      </c>
      <c r="G95" s="32"/>
      <c r="H95" s="33"/>
      <c r="I95" s="31" t="e">
        <f>SUM(I91:I94)</f>
        <v>#REF!</v>
      </c>
      <c r="J95" s="33"/>
    </row>
    <row r="96" spans="1:11" x14ac:dyDescent="0.35">
      <c r="E96" s="24"/>
    </row>
    <row r="97" spans="3:10" x14ac:dyDescent="0.35">
      <c r="E97" s="24"/>
    </row>
    <row r="98" spans="3:10" x14ac:dyDescent="0.35">
      <c r="C98"/>
      <c r="E98" s="22" t="e">
        <f>SUMIF(#REF!,$C91,E:E)</f>
        <v>#REF!</v>
      </c>
      <c r="G98" s="22" t="e">
        <f>SUMIF(#REF!,$C91,G:G)</f>
        <v>#REF!</v>
      </c>
      <c r="J98" s="22" t="e">
        <f>SUMIF(#REF!,$C91,J:J)</f>
        <v>#REF!</v>
      </c>
    </row>
    <row r="99" spans="3:10" x14ac:dyDescent="0.35">
      <c r="C99"/>
      <c r="E99" s="22" t="e">
        <f>SUMIF(#REF!,$C92,E:E)</f>
        <v>#REF!</v>
      </c>
      <c r="G99" s="22" t="e">
        <f>SUMIF(#REF!,$C92,G:G)</f>
        <v>#REF!</v>
      </c>
      <c r="J99" s="22" t="e">
        <f>SUMIF(#REF!,$C92,J:J)</f>
        <v>#REF!</v>
      </c>
    </row>
    <row r="100" spans="3:10" x14ac:dyDescent="0.35">
      <c r="C100"/>
      <c r="E100" s="22" t="e">
        <f>SUMIF(#REF!,$C93,E:E)</f>
        <v>#REF!</v>
      </c>
      <c r="G100" s="22" t="e">
        <f>SUMIF(#REF!,$C93,G:G)</f>
        <v>#REF!</v>
      </c>
      <c r="J100" s="22" t="e">
        <f>SUMIF(#REF!,$C93,J:J)</f>
        <v>#REF!</v>
      </c>
    </row>
    <row r="101" spans="3:10" x14ac:dyDescent="0.35">
      <c r="C101"/>
      <c r="E101" s="22" t="e">
        <f>SUMIF(#REF!,$C94,E:E)</f>
        <v>#REF!</v>
      </c>
      <c r="G101" s="22" t="e">
        <f>SUMIF(#REF!,$C94,G:G)</f>
        <v>#REF!</v>
      </c>
      <c r="J101" s="22" t="e">
        <f>SUMIF(#REF!,$C94,J:J)</f>
        <v>#REF!</v>
      </c>
    </row>
    <row r="102" spans="3:10" x14ac:dyDescent="0.35">
      <c r="E102" s="31" t="e">
        <f>SUM(E98:E101)</f>
        <v>#REF!</v>
      </c>
      <c r="F102" s="32"/>
      <c r="G102" s="31" t="e">
        <f>SUM(G98:G101)</f>
        <v>#REF!</v>
      </c>
      <c r="H102" s="33"/>
      <c r="I102" s="33"/>
      <c r="J102" s="31" t="e">
        <f>SUM(J98:J101)</f>
        <v>#REF!</v>
      </c>
    </row>
    <row r="103" spans="3:10" x14ac:dyDescent="0.35">
      <c r="E103" s="24"/>
    </row>
    <row r="104" spans="3:10" x14ac:dyDescent="0.35">
      <c r="E104" s="24"/>
    </row>
    <row r="105" spans="3:10" x14ac:dyDescent="0.35">
      <c r="D105" s="22" t="s">
        <v>97</v>
      </c>
      <c r="F105" s="13" t="s">
        <v>91</v>
      </c>
      <c r="G105" s="13" t="s">
        <v>99</v>
      </c>
    </row>
    <row r="106" spans="3:10" x14ac:dyDescent="0.35">
      <c r="C106" s="27"/>
      <c r="D106" s="27">
        <f>D32</f>
        <v>-161576.61000000019</v>
      </c>
      <c r="E106" s="24"/>
      <c r="F106" s="27">
        <f>F32</f>
        <v>-398283.54000000015</v>
      </c>
      <c r="G106" s="13">
        <f t="shared" ref="G106:G112" si="8">(F106-D106)</f>
        <v>-236706.92999999996</v>
      </c>
      <c r="I106" s="13" t="s">
        <v>96</v>
      </c>
    </row>
    <row r="107" spans="3:10" x14ac:dyDescent="0.35">
      <c r="C107" s="27"/>
      <c r="D107" s="27">
        <f>D41</f>
        <v>-596072.26999999955</v>
      </c>
      <c r="E107" s="24"/>
      <c r="F107" s="27">
        <f>F41</f>
        <v>142145.78000000073</v>
      </c>
      <c r="G107" s="13">
        <f t="shared" si="8"/>
        <v>738218.05000000028</v>
      </c>
      <c r="I107" s="13"/>
    </row>
    <row r="108" spans="3:10" x14ac:dyDescent="0.35">
      <c r="C108" s="27"/>
      <c r="D108" s="27">
        <f>D45</f>
        <v>-29584.780000000002</v>
      </c>
      <c r="E108" s="24"/>
      <c r="F108" s="27">
        <f>F45</f>
        <v>-60664.599999998441</v>
      </c>
      <c r="G108" s="13">
        <f t="shared" si="8"/>
        <v>-31079.819999998439</v>
      </c>
      <c r="I108" s="13"/>
    </row>
    <row r="109" spans="3:10" x14ac:dyDescent="0.35">
      <c r="C109" s="27"/>
      <c r="D109" s="27">
        <f>D53</f>
        <v>-282837.96999999997</v>
      </c>
      <c r="F109" s="27">
        <f>F53</f>
        <v>-392754.20999999973</v>
      </c>
      <c r="G109" s="13">
        <f t="shared" si="8"/>
        <v>-109916.23999999976</v>
      </c>
      <c r="I109" s="13"/>
    </row>
    <row r="110" spans="3:10" x14ac:dyDescent="0.35">
      <c r="C110" s="27"/>
      <c r="D110" s="27">
        <f>D60</f>
        <v>-76120.76999999884</v>
      </c>
      <c r="F110" s="27">
        <f>F60</f>
        <v>-1603877.8599999992</v>
      </c>
      <c r="G110" s="13">
        <f t="shared" si="8"/>
        <v>-1527757.0900000003</v>
      </c>
      <c r="I110" s="13" t="s">
        <v>95</v>
      </c>
    </row>
    <row r="111" spans="3:10" x14ac:dyDescent="0.35">
      <c r="C111" s="27"/>
      <c r="D111" s="27">
        <f>D63</f>
        <v>-445004.35999999987</v>
      </c>
      <c r="F111" s="27">
        <f>F63</f>
        <v>-314527.82999999996</v>
      </c>
      <c r="G111" s="13">
        <f t="shared" si="8"/>
        <v>130476.52999999991</v>
      </c>
    </row>
    <row r="112" spans="3:10" x14ac:dyDescent="0.35">
      <c r="C112" s="27"/>
      <c r="D112" s="27">
        <f>D70</f>
        <v>-26628.759999999689</v>
      </c>
      <c r="F112" s="27">
        <f>F70</f>
        <v>-44381.610000000321</v>
      </c>
      <c r="G112" s="13">
        <f t="shared" si="8"/>
        <v>-17752.850000000632</v>
      </c>
    </row>
    <row r="115" spans="3:9" x14ac:dyDescent="0.35">
      <c r="C115" s="27"/>
      <c r="D115" s="27">
        <f>D19</f>
        <v>2751.1599999996979</v>
      </c>
      <c r="F115" s="27">
        <f>F19</f>
        <v>-201804.48999999967</v>
      </c>
      <c r="G115" s="13">
        <f>(F115-D115)</f>
        <v>-204555.64999999938</v>
      </c>
      <c r="I115" s="13" t="s">
        <v>98</v>
      </c>
    </row>
    <row r="116" spans="3:9" x14ac:dyDescent="0.35">
      <c r="C116" s="27"/>
      <c r="D116" s="27">
        <f>D73</f>
        <v>47349.369999999391</v>
      </c>
      <c r="F116" s="27">
        <f>F73</f>
        <v>-35444.119999999522</v>
      </c>
      <c r="G116" s="13">
        <f>(F116-D116)</f>
        <v>-82793.489999998914</v>
      </c>
      <c r="I116" s="13" t="s">
        <v>98</v>
      </c>
    </row>
    <row r="117" spans="3:9" x14ac:dyDescent="0.35">
      <c r="C117" s="27"/>
      <c r="D117" s="27">
        <f>D85</f>
        <v>56886.64000000013</v>
      </c>
      <c r="F117" s="27">
        <f>F85</f>
        <v>-4340.7800000001589</v>
      </c>
      <c r="G117" s="13">
        <f>(F117-D117)</f>
        <v>-61227.420000000289</v>
      </c>
    </row>
    <row r="119" spans="3:9" x14ac:dyDescent="0.35">
      <c r="D119" s="6"/>
      <c r="E119" s="6"/>
      <c r="F119" s="6"/>
      <c r="G119" s="6"/>
      <c r="H119" s="6"/>
    </row>
    <row r="120" spans="3:9" x14ac:dyDescent="0.35">
      <c r="D120" s="6"/>
      <c r="E120" s="6"/>
      <c r="F120" s="6"/>
      <c r="G120" s="6"/>
      <c r="H120" s="6"/>
    </row>
    <row r="121" spans="3:9" x14ac:dyDescent="0.35">
      <c r="D121" s="6"/>
      <c r="F121" s="24">
        <v>-10165.126999998814</v>
      </c>
      <c r="G121" s="6"/>
      <c r="H121" s="6"/>
    </row>
    <row r="122" spans="3:9" x14ac:dyDescent="0.35">
      <c r="D122" s="6"/>
      <c r="E122" s="6"/>
      <c r="F122" s="6"/>
      <c r="G122" s="6"/>
      <c r="H122" s="6"/>
    </row>
    <row r="123" spans="3:9" x14ac:dyDescent="0.35">
      <c r="D123" s="6"/>
      <c r="E123" s="6"/>
      <c r="F123" s="6"/>
      <c r="G123" s="6"/>
      <c r="H123" s="6"/>
    </row>
    <row r="124" spans="3:9" x14ac:dyDescent="0.35">
      <c r="D124" s="6"/>
      <c r="E124" s="6"/>
      <c r="F124" s="6"/>
      <c r="G124" s="6"/>
      <c r="H124" s="6"/>
    </row>
  </sheetData>
  <autoFilter ref="A2:J86" xr:uid="{FC06E084-3D96-4B98-9623-8A2EE6311A7D}"/>
  <pageMargins left="0.70866141732283472" right="0.70866141732283472" top="0.74803149606299213" bottom="0.74803149606299213" header="0.31496062992125984" footer="0.31496062992125984"/>
  <pageSetup paperSize="9" scale="76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01BE090C39F147A791A9BD3E22C541" ma:contentTypeVersion="13" ma:contentTypeDescription="Create a new document." ma:contentTypeScope="" ma:versionID="9118ff0302d327eeb688e13463c13652">
  <xsd:schema xmlns:xsd="http://www.w3.org/2001/XMLSchema" xmlns:xs="http://www.w3.org/2001/XMLSchema" xmlns:p="http://schemas.microsoft.com/office/2006/metadata/properties" xmlns:ns2="deec781b-51b2-41f5-8977-d833afa0cdb5" xmlns:ns3="30d79745-92fc-4b4e-a213-f975f2a6d945" targetNamespace="http://schemas.microsoft.com/office/2006/metadata/properties" ma:root="true" ma:fieldsID="71e2a41013a9c9af0f282b6f8de98c29" ns2:_="" ns3:_="">
    <xsd:import namespace="deec781b-51b2-41f5-8977-d833afa0cdb5"/>
    <xsd:import namespace="30d79745-92fc-4b4e-a213-f975f2a6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c781b-51b2-41f5-8977-d833afa0cd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d79745-92fc-4b4e-a213-f975f2a6d94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09DD06A-C579-41BC-84C8-146931D67756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0d79745-92fc-4b4e-a213-f975f2a6d945"/>
    <ds:schemaRef ds:uri="deec781b-51b2-41f5-8977-d833afa0cdb5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8A348E-7A07-4D89-A929-1DFDAA56E0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E68D01-9A08-4330-807B-C9DE8CF680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c781b-51b2-41f5-8977-d833afa0cdb5"/>
    <ds:schemaRef ds:uri="30d79745-92fc-4b4e-a213-f975f2a6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CFR 2020-21</vt:lpstr>
      <vt:lpstr>'CFR 2020-21'!Print_Area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Ahad</dc:creator>
  <cp:lastModifiedBy>Rochelle Clarke</cp:lastModifiedBy>
  <cp:lastPrinted>2021-06-17T07:33:59Z</cp:lastPrinted>
  <dcterms:created xsi:type="dcterms:W3CDTF">2021-03-29T16:21:24Z</dcterms:created>
  <dcterms:modified xsi:type="dcterms:W3CDTF">2022-02-21T14:18:58Z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0x0101005D01BE090C39F147A791A9BD3E22C541</vt:lpwstr>
  </property>
</Properties>
</file>