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1385"/>
  </bookViews>
  <sheets>
    <sheet name="Impact" sheetId="4" r:id="rId1"/>
    <sheet name="Affect on Affordable Housing" sheetId="5" r:id="rId2"/>
  </sheets>
  <calcPr calcId="145621"/>
</workbook>
</file>

<file path=xl/calcChain.xml><?xml version="1.0" encoding="utf-8"?>
<calcChain xmlns="http://schemas.openxmlformats.org/spreadsheetml/2006/main">
  <c r="I5" i="4" l="1"/>
  <c r="B17" i="4"/>
  <c r="B18" i="4"/>
  <c r="D9" i="4" l="1"/>
  <c r="D7" i="4"/>
  <c r="B24" i="5"/>
  <c r="B25" i="5" l="1"/>
  <c r="B16" i="5"/>
  <c r="B17" i="5" s="1"/>
  <c r="D5" i="4" s="1"/>
  <c r="B9" i="5"/>
  <c r="B8" i="5"/>
  <c r="F11" i="4" l="1"/>
  <c r="B16" i="4"/>
  <c r="C11" i="4"/>
  <c r="B11" i="4"/>
  <c r="B22" i="4" s="1"/>
  <c r="B23" i="4" s="1"/>
  <c r="H9" i="4"/>
  <c r="E9" i="4"/>
  <c r="G9" i="4" s="1"/>
  <c r="J9" i="4"/>
  <c r="H7" i="4"/>
  <c r="E7" i="4"/>
  <c r="G7" i="4" s="1"/>
  <c r="H5" i="4"/>
  <c r="H11" i="4" s="1"/>
  <c r="E5" i="4"/>
  <c r="G5" i="4" l="1"/>
  <c r="E11" i="4"/>
  <c r="G11" i="4" s="1"/>
  <c r="J5" i="4"/>
  <c r="J7" i="4"/>
  <c r="I9" i="4"/>
  <c r="I7" i="4" l="1"/>
  <c r="I11" i="4" s="1"/>
  <c r="J11" i="4"/>
</calcChain>
</file>

<file path=xl/sharedStrings.xml><?xml version="1.0" encoding="utf-8"?>
<sst xmlns="http://schemas.openxmlformats.org/spreadsheetml/2006/main" count="63" uniqueCount="34">
  <si>
    <t>Development Trajectory</t>
  </si>
  <si>
    <t>Tested Scheme</t>
  </si>
  <si>
    <t>Wood Wharf</t>
  </si>
  <si>
    <t>Westferry Printworks</t>
  </si>
  <si>
    <t>Bishopsgate Goods Yard</t>
  </si>
  <si>
    <t>Affect on Affordable Housing</t>
  </si>
  <si>
    <t>Total</t>
  </si>
  <si>
    <t>No of units under SHLAA</t>
  </si>
  <si>
    <t>No. of affordable units under SHLAA</t>
  </si>
  <si>
    <t>No. of units lost due to CIL</t>
  </si>
  <si>
    <t>Loss as a % SHLAA Affordable Housing target (%)</t>
  </si>
  <si>
    <t>Impact on Affordable Housing</t>
  </si>
  <si>
    <t>Impact on CIL Income</t>
  </si>
  <si>
    <t>Projected CIL Income (Infrastructure Planning and Funding Gap Report)</t>
  </si>
  <si>
    <t>Income lost as the result of a zero CIL rate</t>
  </si>
  <si>
    <t>Income lost as a % of total (%)</t>
  </si>
  <si>
    <t>Impact of Zero Rating CIL on Wood Wharf, Bishopsgate Goods Yard and Westferry Printworks: Affordable Housing and CIL Income</t>
  </si>
  <si>
    <t>IRR with CIL and 35% AH</t>
  </si>
  <si>
    <t>1%AH =</t>
  </si>
  <si>
    <t>% AH</t>
  </si>
  <si>
    <t>%IRR</t>
  </si>
  <si>
    <t>AH equivalent to CIL</t>
  </si>
  <si>
    <t>Potential Effect on Income</t>
  </si>
  <si>
    <t>According to Appraisal</t>
  </si>
  <si>
    <t>Number of Units Scheme to Deliver</t>
  </si>
  <si>
    <t>SHLAA</t>
  </si>
  <si>
    <r>
      <t xml:space="preserve">Number of </t>
    </r>
    <r>
      <rPr>
        <b/>
        <u/>
        <sz val="11"/>
        <color theme="1"/>
        <rFont val="Calibri"/>
        <family val="2"/>
        <scheme val="minor"/>
      </rPr>
      <t>Affordable</t>
    </r>
    <r>
      <rPr>
        <b/>
        <sz val="11"/>
        <color theme="1"/>
        <rFont val="Calibri"/>
        <family val="2"/>
        <scheme val="minor"/>
      </rPr>
      <t xml:space="preserve"> Units Scheme to Deliver</t>
    </r>
  </si>
  <si>
    <t>Site</t>
  </si>
  <si>
    <t>IRR No CIL and 35% (i.e. target IRR)</t>
  </si>
  <si>
    <t>IRR with CIL and 25% AH</t>
  </si>
  <si>
    <t>Explanation and Methodology</t>
  </si>
  <si>
    <t>Potential Affordable Housing Gain (%) in the Event that a Zero Rate is Set</t>
  </si>
  <si>
    <t>Affordable Housing Gain in Terms of Unit Numbers</t>
  </si>
  <si>
    <r>
      <t xml:space="preserve">
</t>
    </r>
    <r>
      <rPr>
        <sz val="11"/>
        <color theme="1"/>
        <rFont val="Calibri"/>
        <family val="2"/>
        <scheme val="minor"/>
      </rPr>
      <t xml:space="preserve"> 1. This analysis is designed to assess the relative impacts of imposing a CIL upon funding for infrastructure and upon the delivery of affordable housing.
2. The Council’s development trajectory was used to derive projected CIL income over the lifetime of the local plan. It uses the same density assumptions as set out in the London Plan and the SHLAA for most sites identified as likely to accommodate residential development. The development assumptions for both Westferry Printworks and Bishopsgate Goodsyard assumed that development would not exceed the density range in the London Plan. The development assumptions used for Wood Wharf corresponded to the historic scheme that was granted permission. </t>
    </r>
    <r>
      <rPr>
        <sz val="11"/>
        <color rgb="FFFF0000"/>
        <rFont val="Calibri"/>
        <family val="2"/>
        <scheme val="minor"/>
      </rPr>
      <t xml:space="preserve">
</t>
    </r>
    <r>
      <rPr>
        <sz val="11"/>
        <color theme="1"/>
        <rFont val="Calibri"/>
        <family val="2"/>
        <scheme val="minor"/>
      </rPr>
      <t xml:space="preserve">
3. Please refer to the 'Affordable Housing Gain' tab for calculations relating to the affordable housing that must be lost to accommodate CIL.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</si>
</sst>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_-&quot;£&quot;* #,##0_-;\-&quot;£&quot;* #,##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rgb="FF1F497D"/>
      <name val="Calibri"/>
      <family val="2"/>
      <scheme val="minor"/>
    </font>
    <font>
      <sz val="11"/>
      <color rgb="FF1F497D"/>
      <name val="Calibri"/>
      <family val="2"/>
      <scheme val="minor"/>
    </font>
    <font>
      <sz val="11"/>
      <color rgb="FF1F497D"/>
      <name val="Calibri"/>
      <family val="2"/>
    </font>
    <font>
      <b/>
      <u/>
      <sz val="11"/>
      <color theme="1"/>
      <name val="Calibri"/>
      <family val="2"/>
      <scheme val="minor"/>
    </font>
    <font>
      <u/>
      <sz val="11"/>
      <color rgb="FF1F497D"/>
      <name val="Calibri"/>
      <family val="2"/>
    </font>
    <font>
      <sz val="11"/>
      <color rgb="FFFF0000"/>
      <name val="Calibri"/>
      <family val="2"/>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wrapText="1"/>
    </xf>
    <xf numFmtId="2" fontId="0" fillId="0" borderId="0" xfId="0" applyNumberFormat="1"/>
    <xf numFmtId="0" fontId="0" fillId="0" borderId="1" xfId="0" applyBorder="1"/>
    <xf numFmtId="0" fontId="0" fillId="0" borderId="1" xfId="0" applyBorder="1" applyAlignment="1">
      <alignment horizontal="left" wrapText="1"/>
    </xf>
    <xf numFmtId="1" fontId="0" fillId="0" borderId="1" xfId="0" applyNumberFormat="1" applyBorder="1"/>
    <xf numFmtId="2" fontId="0" fillId="0" borderId="1" xfId="0" applyNumberFormat="1" applyBorder="1"/>
    <xf numFmtId="6" fontId="0" fillId="0" borderId="1" xfId="0" applyNumberFormat="1" applyBorder="1"/>
    <xf numFmtId="0" fontId="0" fillId="0" borderId="1" xfId="0" applyBorder="1" applyAlignment="1">
      <alignment wrapText="1"/>
    </xf>
    <xf numFmtId="164" fontId="0" fillId="0" borderId="1" xfId="0" applyNumberFormat="1" applyBorder="1"/>
    <xf numFmtId="2" fontId="5" fillId="0" borderId="0" xfId="0" applyNumberFormat="1" applyFont="1" applyBorder="1" applyAlignment="1">
      <alignment vertical="center" wrapText="1"/>
    </xf>
    <xf numFmtId="0" fontId="5" fillId="0" borderId="1" xfId="0" applyFont="1" applyBorder="1" applyAlignment="1">
      <alignment vertical="center" wrapText="1"/>
    </xf>
    <xf numFmtId="2" fontId="5" fillId="0" borderId="1" xfId="0" applyNumberFormat="1" applyFont="1" applyBorder="1" applyAlignment="1">
      <alignment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1" fontId="0" fillId="0" borderId="4" xfId="0" applyNumberFormat="1" applyBorder="1" applyAlignment="1">
      <alignment horizontal="center"/>
    </xf>
    <xf numFmtId="1" fontId="0" fillId="0" borderId="6" xfId="0" applyNumberFormat="1" applyBorder="1" applyAlignment="1">
      <alignment horizontal="center"/>
    </xf>
    <xf numFmtId="164" fontId="0" fillId="0" borderId="4" xfId="1" applyNumberFormat="1" applyFont="1" applyBorder="1" applyAlignment="1">
      <alignment horizontal="center"/>
    </xf>
    <xf numFmtId="44" fontId="0" fillId="0" borderId="4" xfId="1" applyFont="1" applyBorder="1" applyAlignment="1">
      <alignment horizontal="center"/>
    </xf>
    <xf numFmtId="164" fontId="0" fillId="0" borderId="6" xfId="0" applyNumberFormat="1" applyBorder="1" applyAlignment="1">
      <alignment horizontal="center"/>
    </xf>
    <xf numFmtId="0" fontId="2" fillId="0" borderId="9" xfId="0" applyFont="1" applyBorder="1"/>
    <xf numFmtId="0" fontId="2" fillId="0" borderId="12" xfId="0" applyFont="1" applyBorder="1"/>
    <xf numFmtId="2" fontId="0" fillId="0" borderId="11" xfId="0" applyNumberFormat="1" applyBorder="1" applyAlignment="1">
      <alignment horizontal="center"/>
    </xf>
    <xf numFmtId="0" fontId="0" fillId="0" borderId="11" xfId="0" applyBorder="1" applyAlignment="1">
      <alignment horizontal="center"/>
    </xf>
    <xf numFmtId="2" fontId="0" fillId="0" borderId="13" xfId="0" applyNumberFormat="1" applyBorder="1" applyAlignment="1">
      <alignment horizontal="center"/>
    </xf>
    <xf numFmtId="0" fontId="2" fillId="0" borderId="4" xfId="0" applyFont="1" applyBorder="1"/>
    <xf numFmtId="0" fontId="2" fillId="0" borderId="5" xfId="0" applyFont="1" applyBorder="1"/>
    <xf numFmtId="164" fontId="2" fillId="0" borderId="5" xfId="1" applyNumberFormat="1" applyFont="1" applyBorder="1" applyAlignment="1">
      <alignment horizontal="center" vertical="center"/>
    </xf>
    <xf numFmtId="0" fontId="2" fillId="0" borderId="5" xfId="0" applyFont="1" applyBorder="1" applyAlignment="1">
      <alignment horizontal="center"/>
    </xf>
    <xf numFmtId="164" fontId="2" fillId="0" borderId="7"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1" fontId="2" fillId="0" borderId="5" xfId="0" applyNumberFormat="1" applyFont="1" applyBorder="1" applyAlignment="1">
      <alignment horizontal="center"/>
    </xf>
    <xf numFmtId="1" fontId="2" fillId="0" borderId="7" xfId="0" applyNumberFormat="1"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center" wrapText="1"/>
    </xf>
    <xf numFmtId="0" fontId="2" fillId="0" borderId="11" xfId="0" applyFont="1" applyBorder="1" applyAlignment="1">
      <alignment horizontal="center" wrapText="1"/>
    </xf>
    <xf numFmtId="0" fontId="6"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center"/>
    </xf>
    <xf numFmtId="0" fontId="0" fillId="0" borderId="0" xfId="0" applyAlignment="1">
      <alignment horizontal="center"/>
    </xf>
    <xf numFmtId="0" fontId="7"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zoomScale="75" zoomScaleNormal="75" workbookViewId="0">
      <selection activeCell="D30" sqref="D30"/>
    </sheetView>
  </sheetViews>
  <sheetFormatPr defaultRowHeight="15" x14ac:dyDescent="0.25"/>
  <cols>
    <col min="1" max="1" width="28" customWidth="1"/>
    <col min="2" max="2" width="22.85546875" bestFit="1" customWidth="1"/>
    <col min="3" max="3" width="15.5703125" customWidth="1"/>
    <col min="4" max="4" width="34.28515625" customWidth="1"/>
    <col min="5" max="5" width="15.85546875" customWidth="1"/>
    <col min="6" max="6" width="21" bestFit="1" customWidth="1"/>
    <col min="7" max="7" width="21.28515625" customWidth="1"/>
    <col min="8" max="8" width="21" bestFit="1" customWidth="1"/>
    <col min="9" max="9" width="25.140625" customWidth="1"/>
    <col min="10" max="10" width="21" bestFit="1" customWidth="1"/>
  </cols>
  <sheetData>
    <row r="1" spans="1:10" x14ac:dyDescent="0.25">
      <c r="A1" s="1" t="s">
        <v>16</v>
      </c>
    </row>
    <row r="2" spans="1:10" ht="15.75" thickBot="1" x14ac:dyDescent="0.3"/>
    <row r="3" spans="1:10" ht="15" customHeight="1" x14ac:dyDescent="0.25">
      <c r="A3" s="42" t="s">
        <v>27</v>
      </c>
      <c r="B3" s="39" t="s">
        <v>22</v>
      </c>
      <c r="C3" s="40"/>
      <c r="D3" s="44" t="s">
        <v>31</v>
      </c>
      <c r="E3" s="39" t="s">
        <v>24</v>
      </c>
      <c r="F3" s="40"/>
      <c r="G3" s="39" t="s">
        <v>26</v>
      </c>
      <c r="H3" s="40"/>
      <c r="I3" s="39" t="s">
        <v>32</v>
      </c>
      <c r="J3" s="40"/>
    </row>
    <row r="4" spans="1:10" x14ac:dyDescent="0.25">
      <c r="A4" s="43"/>
      <c r="B4" s="30" t="s">
        <v>0</v>
      </c>
      <c r="C4" s="31" t="s">
        <v>1</v>
      </c>
      <c r="D4" s="45"/>
      <c r="E4" s="16" t="s">
        <v>25</v>
      </c>
      <c r="F4" s="17" t="s">
        <v>23</v>
      </c>
      <c r="G4" s="16" t="s">
        <v>25</v>
      </c>
      <c r="H4" s="17" t="s">
        <v>23</v>
      </c>
      <c r="I4" s="16" t="s">
        <v>25</v>
      </c>
      <c r="J4" s="17" t="s">
        <v>23</v>
      </c>
    </row>
    <row r="5" spans="1:10" x14ac:dyDescent="0.25">
      <c r="A5" s="25" t="s">
        <v>2</v>
      </c>
      <c r="B5" s="22">
        <v>22512800</v>
      </c>
      <c r="C5" s="32">
        <v>45337908</v>
      </c>
      <c r="D5" s="27">
        <f>'Affect on Affordable Housing'!B17</f>
        <v>4.2857142857142865</v>
      </c>
      <c r="E5" s="18">
        <f>(43275*0.0379)</f>
        <v>1640.1225000000002</v>
      </c>
      <c r="F5" s="33">
        <v>3104</v>
      </c>
      <c r="G5" s="18">
        <f>E5*0.35</f>
        <v>574.04287499999998</v>
      </c>
      <c r="H5" s="33">
        <f>F5*0.35</f>
        <v>1086.3999999999999</v>
      </c>
      <c r="I5" s="20">
        <f>E5-(E5*((1-(D5/100))))</f>
        <v>70.290964285714153</v>
      </c>
      <c r="J5" s="37">
        <f>F5-(F5*((1-(D5/100))))</f>
        <v>133.02857142857147</v>
      </c>
    </row>
    <row r="6" spans="1:10" x14ac:dyDescent="0.25">
      <c r="A6" s="25"/>
      <c r="B6" s="18"/>
      <c r="C6" s="33"/>
      <c r="D6" s="28"/>
      <c r="E6" s="18"/>
      <c r="F6" s="33"/>
      <c r="G6" s="18"/>
      <c r="H6" s="33"/>
      <c r="I6" s="20"/>
      <c r="J6" s="37"/>
    </row>
    <row r="7" spans="1:10" x14ac:dyDescent="0.25">
      <c r="A7" s="25" t="s">
        <v>3</v>
      </c>
      <c r="B7" s="23">
        <v>9181163.3699999992</v>
      </c>
      <c r="C7" s="32">
        <v>10931692</v>
      </c>
      <c r="D7" s="27">
        <f>'Affect on Affordable Housing'!B9</f>
        <v>2.5121951219512204</v>
      </c>
      <c r="E7" s="18">
        <f>(43275*0.01531)</f>
        <v>662.54025000000001</v>
      </c>
      <c r="F7" s="33">
        <v>1000</v>
      </c>
      <c r="G7" s="18">
        <f t="shared" ref="G7:H9" si="0">E7*0.35</f>
        <v>231.88908749999999</v>
      </c>
      <c r="H7" s="33">
        <f t="shared" si="0"/>
        <v>350</v>
      </c>
      <c r="I7" s="20">
        <f>E7-(E7*((1-(D7/100))))</f>
        <v>16.644303841463397</v>
      </c>
      <c r="J7" s="37">
        <f t="shared" ref="J7:J9" si="1">F7-(F7*((1-(D7/100))))</f>
        <v>25.121951219512198</v>
      </c>
    </row>
    <row r="8" spans="1:10" x14ac:dyDescent="0.25">
      <c r="A8" s="25"/>
      <c r="B8" s="18"/>
      <c r="C8" s="33"/>
      <c r="D8" s="28"/>
      <c r="E8" s="18"/>
      <c r="F8" s="33"/>
      <c r="G8" s="18"/>
      <c r="H8" s="33"/>
      <c r="I8" s="20"/>
      <c r="J8" s="37"/>
    </row>
    <row r="9" spans="1:10" x14ac:dyDescent="0.25">
      <c r="A9" s="25" t="s">
        <v>4</v>
      </c>
      <c r="B9" s="23">
        <v>13307216.029999999</v>
      </c>
      <c r="C9" s="32">
        <v>19878082</v>
      </c>
      <c r="D9" s="27">
        <f>'Affect on Affordable Housing'!B25</f>
        <v>3.1698113207547163</v>
      </c>
      <c r="E9" s="18">
        <f t="shared" ref="E9" si="2">(43275*0.02738)</f>
        <v>1184.8695</v>
      </c>
      <c r="F9" s="33">
        <v>1464</v>
      </c>
      <c r="G9" s="18">
        <f>E9*0.35</f>
        <v>414.70432499999998</v>
      </c>
      <c r="H9" s="33">
        <f t="shared" si="0"/>
        <v>512.4</v>
      </c>
      <c r="I9" s="20">
        <f>E9-(E9*((1-(D9/100))))</f>
        <v>37.558127547169761</v>
      </c>
      <c r="J9" s="37">
        <f t="shared" si="1"/>
        <v>46.40603773584894</v>
      </c>
    </row>
    <row r="10" spans="1:10" x14ac:dyDescent="0.25">
      <c r="A10" s="25"/>
      <c r="B10" s="18"/>
      <c r="C10" s="33"/>
      <c r="D10" s="28"/>
      <c r="E10" s="18"/>
      <c r="F10" s="33"/>
      <c r="G10" s="18"/>
      <c r="H10" s="33"/>
      <c r="I10" s="20"/>
      <c r="J10" s="37"/>
    </row>
    <row r="11" spans="1:10" ht="15.75" thickBot="1" x14ac:dyDescent="0.3">
      <c r="A11" s="26" t="s">
        <v>6</v>
      </c>
      <c r="B11" s="24">
        <f>SUM(B5:B9)</f>
        <v>45001179.399999999</v>
      </c>
      <c r="C11" s="34">
        <f t="shared" ref="C11" si="3">SUM(C5:C9)</f>
        <v>76147682</v>
      </c>
      <c r="D11" s="29"/>
      <c r="E11" s="19">
        <f>SUM(E5:E9)</f>
        <v>3487.5322500000002</v>
      </c>
      <c r="F11" s="35">
        <f>SUM(F5:F9)</f>
        <v>5568</v>
      </c>
      <c r="G11" s="19">
        <f>E11*0.35</f>
        <v>1220.6362875</v>
      </c>
      <c r="H11" s="36">
        <f>SUM(H5:H9)</f>
        <v>1948.7999999999997</v>
      </c>
      <c r="I11" s="21">
        <f>SUM(I5:I9)</f>
        <v>124.49339567434731</v>
      </c>
      <c r="J11" s="38">
        <f>SUM(J5:J9)</f>
        <v>204.55656038393261</v>
      </c>
    </row>
    <row r="14" spans="1:10" x14ac:dyDescent="0.25">
      <c r="A14" s="41" t="s">
        <v>11</v>
      </c>
      <c r="B14" s="41"/>
      <c r="D14" s="48" t="s">
        <v>30</v>
      </c>
      <c r="E14" s="49"/>
      <c r="F14" s="49"/>
      <c r="G14" s="49"/>
      <c r="H14" s="49"/>
      <c r="I14" s="49"/>
    </row>
    <row r="15" spans="1:10" x14ac:dyDescent="0.25">
      <c r="A15" s="6" t="s">
        <v>7</v>
      </c>
      <c r="B15" s="6">
        <v>43275</v>
      </c>
      <c r="D15" s="46" t="s">
        <v>33</v>
      </c>
      <c r="E15" s="47"/>
      <c r="F15" s="47"/>
      <c r="G15" s="47"/>
      <c r="H15" s="47"/>
      <c r="I15" s="47"/>
    </row>
    <row r="16" spans="1:10" ht="29.25" customHeight="1" x14ac:dyDescent="0.25">
      <c r="A16" s="7" t="s">
        <v>8</v>
      </c>
      <c r="B16" s="6">
        <f>B15*0.5</f>
        <v>21637.5</v>
      </c>
      <c r="D16" s="47"/>
      <c r="E16" s="47"/>
      <c r="F16" s="47"/>
      <c r="G16" s="47"/>
      <c r="H16" s="47"/>
      <c r="I16" s="47"/>
    </row>
    <row r="17" spans="1:9" x14ac:dyDescent="0.25">
      <c r="A17" s="6" t="s">
        <v>9</v>
      </c>
      <c r="B17" s="8">
        <f>I11</f>
        <v>124.49339567434731</v>
      </c>
      <c r="D17" s="47"/>
      <c r="E17" s="47"/>
      <c r="F17" s="47"/>
      <c r="G17" s="47"/>
      <c r="H17" s="47"/>
      <c r="I17" s="47"/>
    </row>
    <row r="18" spans="1:9" ht="30" customHeight="1" x14ac:dyDescent="0.25">
      <c r="A18" s="7" t="s">
        <v>10</v>
      </c>
      <c r="B18" s="9">
        <f>((100/B16)*B17)</f>
        <v>0.57535942541581653</v>
      </c>
      <c r="D18" s="47"/>
      <c r="E18" s="47"/>
      <c r="F18" s="47"/>
      <c r="G18" s="47"/>
      <c r="H18" s="47"/>
      <c r="I18" s="47"/>
    </row>
    <row r="19" spans="1:9" x14ac:dyDescent="0.25">
      <c r="D19" s="47"/>
      <c r="E19" s="47"/>
      <c r="F19" s="47"/>
      <c r="G19" s="47"/>
      <c r="H19" s="47"/>
      <c r="I19" s="47"/>
    </row>
    <row r="20" spans="1:9" x14ac:dyDescent="0.25">
      <c r="A20" s="41" t="s">
        <v>12</v>
      </c>
      <c r="B20" s="41"/>
      <c r="D20" s="47"/>
      <c r="E20" s="47"/>
      <c r="F20" s="47"/>
      <c r="G20" s="47"/>
      <c r="H20" s="47"/>
      <c r="I20" s="47"/>
    </row>
    <row r="21" spans="1:9" ht="45" customHeight="1" x14ac:dyDescent="0.25">
      <c r="A21" s="7" t="s">
        <v>13</v>
      </c>
      <c r="B21" s="10">
        <v>205015618</v>
      </c>
      <c r="D21" s="47"/>
      <c r="E21" s="47"/>
      <c r="F21" s="47"/>
      <c r="G21" s="47"/>
      <c r="H21" s="47"/>
      <c r="I21" s="47"/>
    </row>
    <row r="22" spans="1:9" ht="30" customHeight="1" x14ac:dyDescent="0.25">
      <c r="A22" s="11" t="s">
        <v>14</v>
      </c>
      <c r="B22" s="12">
        <f>B11</f>
        <v>45001179.399999999</v>
      </c>
      <c r="D22" s="47"/>
      <c r="E22" s="47"/>
      <c r="F22" s="47"/>
      <c r="G22" s="47"/>
      <c r="H22" s="47"/>
      <c r="I22" s="47"/>
    </row>
    <row r="23" spans="1:9" x14ac:dyDescent="0.25">
      <c r="A23" s="6" t="s">
        <v>15</v>
      </c>
      <c r="B23" s="9">
        <f>(100/B21)*B22</f>
        <v>21.9501225511512</v>
      </c>
      <c r="D23" s="47"/>
      <c r="E23" s="47"/>
      <c r="F23" s="47"/>
      <c r="G23" s="47"/>
      <c r="H23" s="47"/>
      <c r="I23" s="47"/>
    </row>
    <row r="24" spans="1:9" x14ac:dyDescent="0.25">
      <c r="D24" s="47"/>
      <c r="E24" s="47"/>
      <c r="F24" s="47"/>
      <c r="G24" s="47"/>
      <c r="H24" s="47"/>
      <c r="I24" s="47"/>
    </row>
  </sheetData>
  <mergeCells count="10">
    <mergeCell ref="E3:F3"/>
    <mergeCell ref="G3:H3"/>
    <mergeCell ref="I3:J3"/>
    <mergeCell ref="A14:B14"/>
    <mergeCell ref="A20:B20"/>
    <mergeCell ref="A3:A4"/>
    <mergeCell ref="B3:C3"/>
    <mergeCell ref="D3:D4"/>
    <mergeCell ref="D15:I24"/>
    <mergeCell ref="D14:I14"/>
  </mergeCells>
  <pageMargins left="0.7" right="0.7" top="0.75" bottom="0.75" header="0.3" footer="0.3"/>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38" sqref="A38"/>
    </sheetView>
  </sheetViews>
  <sheetFormatPr defaultRowHeight="15" x14ac:dyDescent="0.25"/>
  <cols>
    <col min="1" max="1" width="32.85546875" customWidth="1"/>
    <col min="2" max="2" width="13.140625" customWidth="1"/>
    <col min="4" max="4" width="14.5703125" customWidth="1"/>
    <col min="7" max="7" width="34.5703125" customWidth="1"/>
  </cols>
  <sheetData>
    <row r="1" spans="1:8" x14ac:dyDescent="0.25">
      <c r="A1" s="1" t="s">
        <v>5</v>
      </c>
    </row>
    <row r="2" spans="1:8" x14ac:dyDescent="0.25">
      <c r="A2" s="4"/>
      <c r="B2" s="4"/>
    </row>
    <row r="3" spans="1:8" ht="15" customHeight="1" x14ac:dyDescent="0.25">
      <c r="A3" s="50" t="s">
        <v>3</v>
      </c>
      <c r="B3" s="50"/>
      <c r="C3" s="50"/>
    </row>
    <row r="5" spans="1:8" x14ac:dyDescent="0.25">
      <c r="A5" s="14" t="s">
        <v>17</v>
      </c>
      <c r="B5" s="15">
        <v>-5.75</v>
      </c>
      <c r="C5" t="s">
        <v>20</v>
      </c>
    </row>
    <row r="6" spans="1:8" x14ac:dyDescent="0.25">
      <c r="A6" s="14" t="s">
        <v>28</v>
      </c>
      <c r="B6" s="15">
        <v>-4.72</v>
      </c>
      <c r="C6" t="s">
        <v>20</v>
      </c>
    </row>
    <row r="7" spans="1:8" x14ac:dyDescent="0.25">
      <c r="A7" s="14" t="s">
        <v>29</v>
      </c>
      <c r="B7" s="15">
        <v>-1.65</v>
      </c>
    </row>
    <row r="8" spans="1:8" x14ac:dyDescent="0.25">
      <c r="A8" s="14" t="s">
        <v>18</v>
      </c>
      <c r="B8" s="15">
        <f>(B5-B7)/10</f>
        <v>-0.41</v>
      </c>
      <c r="C8" t="s">
        <v>20</v>
      </c>
    </row>
    <row r="9" spans="1:8" x14ac:dyDescent="0.25">
      <c r="A9" s="14" t="s">
        <v>21</v>
      </c>
      <c r="B9" s="15">
        <f>(B5-B6)/B8</f>
        <v>2.5121951219512204</v>
      </c>
      <c r="C9" t="s">
        <v>19</v>
      </c>
    </row>
    <row r="10" spans="1:8" x14ac:dyDescent="0.25">
      <c r="A10" s="3"/>
    </row>
    <row r="11" spans="1:8" x14ac:dyDescent="0.25">
      <c r="A11" s="2" t="s">
        <v>2</v>
      </c>
      <c r="H11" s="5"/>
    </row>
    <row r="12" spans="1:8" x14ac:dyDescent="0.25">
      <c r="A12" s="3"/>
    </row>
    <row r="13" spans="1:8" x14ac:dyDescent="0.25">
      <c r="A13" s="14" t="s">
        <v>17</v>
      </c>
      <c r="B13" s="15">
        <v>4.3899999999999997</v>
      </c>
      <c r="C13" t="s">
        <v>20</v>
      </c>
    </row>
    <row r="14" spans="1:8" x14ac:dyDescent="0.25">
      <c r="A14" s="14" t="s">
        <v>28</v>
      </c>
      <c r="B14" s="15">
        <v>5.17</v>
      </c>
      <c r="C14" t="s">
        <v>20</v>
      </c>
      <c r="D14" s="5"/>
    </row>
    <row r="15" spans="1:8" x14ac:dyDescent="0.25">
      <c r="A15" s="14" t="s">
        <v>29</v>
      </c>
      <c r="B15" s="15">
        <v>6.21</v>
      </c>
      <c r="C15" t="s">
        <v>20</v>
      </c>
    </row>
    <row r="16" spans="1:8" x14ac:dyDescent="0.25">
      <c r="A16" s="14" t="s">
        <v>18</v>
      </c>
      <c r="B16" s="15">
        <f>(B13-B15)/10</f>
        <v>-0.18200000000000002</v>
      </c>
      <c r="C16" t="s">
        <v>20</v>
      </c>
    </row>
    <row r="17" spans="1:3" x14ac:dyDescent="0.25">
      <c r="A17" s="14" t="s">
        <v>21</v>
      </c>
      <c r="B17" s="15">
        <f>(B13-B14)/B16</f>
        <v>4.2857142857142865</v>
      </c>
      <c r="C17" t="s">
        <v>20</v>
      </c>
    </row>
    <row r="18" spans="1:3" x14ac:dyDescent="0.25">
      <c r="A18" s="4"/>
      <c r="B18" s="13"/>
    </row>
    <row r="19" spans="1:3" x14ac:dyDescent="0.25">
      <c r="A19" s="2" t="s">
        <v>4</v>
      </c>
    </row>
    <row r="20" spans="1:3" x14ac:dyDescent="0.25">
      <c r="A20" s="3"/>
    </row>
    <row r="21" spans="1:3" x14ac:dyDescent="0.25">
      <c r="A21" s="14" t="s">
        <v>17</v>
      </c>
      <c r="B21" s="15">
        <v>2.48</v>
      </c>
      <c r="C21" t="s">
        <v>20</v>
      </c>
    </row>
    <row r="22" spans="1:3" x14ac:dyDescent="0.25">
      <c r="A22" s="14" t="s">
        <v>28</v>
      </c>
      <c r="B22" s="15">
        <v>3.32</v>
      </c>
      <c r="C22" t="s">
        <v>20</v>
      </c>
    </row>
    <row r="23" spans="1:3" x14ac:dyDescent="0.25">
      <c r="A23" s="14" t="s">
        <v>29</v>
      </c>
      <c r="B23" s="15">
        <v>5.13</v>
      </c>
      <c r="C23" t="s">
        <v>20</v>
      </c>
    </row>
    <row r="24" spans="1:3" x14ac:dyDescent="0.25">
      <c r="A24" s="14" t="s">
        <v>18</v>
      </c>
      <c r="B24" s="15">
        <f>(B21-B23)/10</f>
        <v>-0.26500000000000001</v>
      </c>
      <c r="C24" t="s">
        <v>19</v>
      </c>
    </row>
    <row r="25" spans="1:3" x14ac:dyDescent="0.25">
      <c r="A25" s="14" t="s">
        <v>21</v>
      </c>
      <c r="B25" s="15">
        <f>(B21-B22)/B24</f>
        <v>3.1698113207547163</v>
      </c>
      <c r="C25" t="s">
        <v>20</v>
      </c>
    </row>
  </sheetData>
  <mergeCells count="1">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Impact</vt:lpstr>
      <vt:lpstr>Affect on Affordable Housing</vt:lpstr>
    </vt:vector>
  </TitlesOfParts>
  <Company>London Borough Of TowerHamlets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Ward</dc:creator>
  <cp:lastModifiedBy>Joseph Ward</cp:lastModifiedBy>
  <cp:lastPrinted>2014-07-15T16:54:09Z</cp:lastPrinted>
  <dcterms:created xsi:type="dcterms:W3CDTF">2014-07-15T08:49:23Z</dcterms:created>
  <dcterms:modified xsi:type="dcterms:W3CDTF">2014-08-06T16:01:16Z</dcterms:modified>
</cp:coreProperties>
</file>