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8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" i="1" l="1"/>
  <c r="H5" i="1" l="1"/>
  <c r="D4" i="1" l="1"/>
  <c r="J13" i="1" l="1"/>
  <c r="D13" i="1"/>
  <c r="H13" i="1" s="1"/>
  <c r="F12" i="1"/>
  <c r="J12" i="1" s="1"/>
  <c r="D12" i="1"/>
  <c r="H12" i="1" s="1"/>
  <c r="F11" i="1"/>
  <c r="J11" i="1" s="1"/>
  <c r="D11" i="1"/>
  <c r="H11" i="1" s="1"/>
  <c r="J10" i="1"/>
  <c r="H10" i="1"/>
  <c r="D10" i="1"/>
  <c r="F9" i="1"/>
  <c r="J9" i="1" s="1"/>
  <c r="D9" i="1"/>
  <c r="F8" i="1"/>
  <c r="J8" i="1" s="1"/>
  <c r="D8" i="1"/>
  <c r="F7" i="1"/>
  <c r="J7" i="1" s="1"/>
  <c r="D7" i="1"/>
  <c r="F6" i="1"/>
  <c r="J6" i="1" s="1"/>
  <c r="D6" i="1"/>
  <c r="F5" i="1"/>
  <c r="D5" i="1"/>
  <c r="E4" i="1"/>
  <c r="F3" i="1"/>
  <c r="J3" i="1" s="1"/>
  <c r="D3" i="1"/>
  <c r="J4" i="1" l="1"/>
  <c r="H3" i="1"/>
  <c r="H6" i="1"/>
  <c r="H7" i="1"/>
  <c r="H8" i="1"/>
  <c r="H9" i="1"/>
  <c r="H4" i="1" l="1"/>
</calcChain>
</file>

<file path=xl/sharedStrings.xml><?xml version="1.0" encoding="utf-8"?>
<sst xmlns="http://schemas.openxmlformats.org/spreadsheetml/2006/main" count="28" uniqueCount="21">
  <si>
    <t>Development Type</t>
  </si>
  <si>
    <t>Area</t>
  </si>
  <si>
    <t>According to viability study, maximum CIL rate and Crossrail S106 charge that development can accommodate*</t>
  </si>
  <si>
    <t>Rate excluding Buffer of 25%</t>
  </si>
  <si>
    <t>Indicative Crossrail s106 charge</t>
  </si>
  <si>
    <t>Indicative Crossrail Top up Charge (i.e. excluding mayoral CIL)</t>
  </si>
  <si>
    <t xml:space="preserve">Proposed % of crossrail Top Up </t>
  </si>
  <si>
    <t>Max Borough CIL Chargeable (allowing for 100% of crossrail top up)</t>
  </si>
  <si>
    <t>Propsosed CIL Rate</t>
  </si>
  <si>
    <t>Office</t>
  </si>
  <si>
    <t>City Fringe</t>
  </si>
  <si>
    <t>Docklands Op 1</t>
  </si>
  <si>
    <t>Docklands Op 2</t>
  </si>
  <si>
    <t>All other retail (A1-A5)</t>
  </si>
  <si>
    <t>Docklands</t>
  </si>
  <si>
    <t>Convenience based supermarkets and superstores and and Retail Warehouses</t>
  </si>
  <si>
    <t>Rest of Borough</t>
  </si>
  <si>
    <t>Hotel</t>
  </si>
  <si>
    <t>N/A</t>
  </si>
  <si>
    <t>Actual buffer allowed for (%)</t>
  </si>
  <si>
    <t>LBTH CIL: Breakdown of Commercial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</si>
</sst>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8" formatCode="&quot;£&quot;#,##0.00;[Red]\-&quot;£&quot;#,##0.00"/>
  </numFmts>
  <fonts count="7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7">
    <xf numFmtId="0" fontId="0" fillId="0" borderId="0" xfId="0"/>
    <xf numFmtId="9" fontId="1" fillId="0" borderId="0" xfId="0" applyNumberFormat="1" applyFont="1"/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3" fillId="3" borderId="1" xfId="0" applyFont="1" applyFill="1" applyBorder="1"/>
    <xf numFmtId="6" fontId="4" fillId="0" borderId="4" xfId="0" applyNumberFormat="1" applyFont="1" applyBorder="1" applyAlignment="1">
      <alignment horizontal="center"/>
    </xf>
    <xf numFmtId="6" fontId="4" fillId="0" borderId="4" xfId="0" applyNumberFormat="1" applyFont="1" applyFill="1" applyBorder="1" applyAlignment="1">
      <alignment horizontal="center"/>
    </xf>
    <xf numFmtId="9" fontId="4" fillId="4" borderId="4" xfId="1" applyFont="1" applyFill="1" applyBorder="1" applyAlignment="1">
      <alignment horizontal="center"/>
    </xf>
    <xf numFmtId="8" fontId="4" fillId="0" borderId="4" xfId="0" applyNumberFormat="1" applyFont="1" applyFill="1" applyBorder="1" applyAlignment="1">
      <alignment horizontal="center"/>
    </xf>
    <xf numFmtId="0" fontId="3" fillId="3" borderId="5" xfId="0" applyFont="1" applyFill="1" applyBorder="1"/>
    <xf numFmtId="6" fontId="4" fillId="6" borderId="7" xfId="0" applyNumberFormat="1" applyFont="1" applyFill="1" applyBorder="1" applyAlignment="1">
      <alignment horizontal="center"/>
    </xf>
    <xf numFmtId="0" fontId="3" fillId="3" borderId="8" xfId="0" applyFont="1" applyFill="1" applyBorder="1"/>
    <xf numFmtId="9" fontId="4" fillId="6" borderId="7" xfId="1" applyFont="1" applyFill="1" applyBorder="1" applyAlignment="1">
      <alignment horizontal="center"/>
    </xf>
    <xf numFmtId="0" fontId="3" fillId="0" borderId="6" xfId="0" applyFont="1" applyBorder="1"/>
    <xf numFmtId="6" fontId="4" fillId="0" borderId="7" xfId="0" applyNumberFormat="1" applyFont="1" applyBorder="1" applyAlignment="1">
      <alignment horizontal="center"/>
    </xf>
    <xf numFmtId="6" fontId="4" fillId="0" borderId="7" xfId="0" applyNumberFormat="1" applyFont="1" applyFill="1" applyBorder="1" applyAlignment="1">
      <alignment horizontal="center"/>
    </xf>
    <xf numFmtId="9" fontId="4" fillId="4" borderId="7" xfId="1" applyFont="1" applyFill="1" applyBorder="1" applyAlignment="1">
      <alignment horizontal="center"/>
    </xf>
    <xf numFmtId="0" fontId="3" fillId="0" borderId="9" xfId="0" applyFont="1" applyBorder="1"/>
    <xf numFmtId="6" fontId="4" fillId="0" borderId="10" xfId="0" applyNumberFormat="1" applyFont="1" applyBorder="1" applyAlignment="1">
      <alignment horizontal="center"/>
    </xf>
    <xf numFmtId="6" fontId="4" fillId="0" borderId="10" xfId="0" applyNumberFormat="1" applyFont="1" applyFill="1" applyBorder="1" applyAlignment="1">
      <alignment horizontal="center"/>
    </xf>
    <xf numFmtId="9" fontId="4" fillId="4" borderId="10" xfId="1" applyFont="1" applyFill="1" applyBorder="1" applyAlignment="1">
      <alignment horizontal="center"/>
    </xf>
    <xf numFmtId="8" fontId="4" fillId="0" borderId="10" xfId="0" applyNumberFormat="1" applyFont="1" applyFill="1" applyBorder="1" applyAlignment="1">
      <alignment horizontal="center"/>
    </xf>
    <xf numFmtId="8" fontId="4" fillId="6" borderId="10" xfId="0" applyNumberFormat="1" applyFont="1" applyFill="1" applyBorder="1" applyAlignment="1">
      <alignment horizontal="center"/>
    </xf>
    <xf numFmtId="0" fontId="3" fillId="0" borderId="12" xfId="0" applyFont="1" applyBorder="1"/>
    <xf numFmtId="6" fontId="4" fillId="0" borderId="13" xfId="0" applyNumberFormat="1" applyFont="1" applyBorder="1" applyAlignment="1">
      <alignment horizontal="center"/>
    </xf>
    <xf numFmtId="6" fontId="4" fillId="0" borderId="13" xfId="0" applyNumberFormat="1" applyFont="1" applyFill="1" applyBorder="1" applyAlignment="1">
      <alignment horizontal="center"/>
    </xf>
    <xf numFmtId="9" fontId="4" fillId="4" borderId="13" xfId="1" applyFont="1" applyFill="1" applyBorder="1" applyAlignment="1">
      <alignment horizontal="center"/>
    </xf>
    <xf numFmtId="8" fontId="4" fillId="0" borderId="13" xfId="0" applyNumberFormat="1" applyFont="1" applyFill="1" applyBorder="1" applyAlignment="1">
      <alignment horizontal="center"/>
    </xf>
    <xf numFmtId="0" fontId="3" fillId="0" borderId="14" xfId="0" applyFont="1" applyBorder="1"/>
    <xf numFmtId="0" fontId="3" fillId="6" borderId="16" xfId="0" applyFont="1" applyFill="1" applyBorder="1"/>
    <xf numFmtId="8" fontId="4" fillId="6" borderId="7" xfId="0" applyNumberFormat="1" applyFont="1" applyFill="1" applyBorder="1" applyAlignment="1">
      <alignment horizontal="center"/>
    </xf>
    <xf numFmtId="2" fontId="4" fillId="5" borderId="19" xfId="1" applyNumberFormat="1" applyFont="1" applyFill="1" applyBorder="1" applyAlignment="1">
      <alignment horizontal="center"/>
    </xf>
    <xf numFmtId="2" fontId="4" fillId="5" borderId="20" xfId="1" applyNumberFormat="1" applyFont="1" applyFill="1" applyBorder="1" applyAlignment="1">
      <alignment horizontal="center"/>
    </xf>
    <xf numFmtId="2" fontId="4" fillId="5" borderId="11" xfId="1" applyNumberFormat="1" applyFont="1" applyFill="1" applyBorder="1" applyAlignment="1">
      <alignment horizontal="center"/>
    </xf>
    <xf numFmtId="0" fontId="3" fillId="3" borderId="3" xfId="0" applyFont="1" applyFill="1" applyBorder="1"/>
    <xf numFmtId="0" fontId="3" fillId="3" borderId="21" xfId="0" applyFont="1" applyFill="1" applyBorder="1"/>
    <xf numFmtId="0" fontId="3" fillId="3" borderId="22" xfId="0" applyFont="1" applyFill="1" applyBorder="1"/>
    <xf numFmtId="2" fontId="4" fillId="5" borderId="23" xfId="1" applyNumberFormat="1" applyFont="1" applyFill="1" applyBorder="1" applyAlignment="1">
      <alignment horizontal="center"/>
    </xf>
    <xf numFmtId="2" fontId="4" fillId="6" borderId="23" xfId="1" applyNumberFormat="1" applyFont="1" applyFill="1" applyBorder="1" applyAlignment="1">
      <alignment horizontal="center"/>
    </xf>
    <xf numFmtId="2" fontId="4" fillId="6" borderId="24" xfId="1" applyNumberFormat="1" applyFont="1" applyFill="1" applyBorder="1" applyAlignment="1">
      <alignment horizontal="center"/>
    </xf>
    <xf numFmtId="6" fontId="4" fillId="6" borderId="10" xfId="0" applyNumberFormat="1" applyFont="1" applyFill="1" applyBorder="1" applyAlignment="1">
      <alignment horizontal="center"/>
    </xf>
    <xf numFmtId="9" fontId="4" fillId="6" borderId="10" xfId="0" applyNumberFormat="1" applyFont="1" applyFill="1" applyBorder="1" applyAlignment="1">
      <alignment horizontal="center"/>
    </xf>
    <xf numFmtId="6" fontId="4" fillId="0" borderId="25" xfId="0" applyNumberFormat="1" applyFont="1" applyBorder="1" applyAlignment="1">
      <alignment horizontal="center"/>
    </xf>
    <xf numFmtId="6" fontId="4" fillId="0" borderId="25" xfId="0" applyNumberFormat="1" applyFont="1" applyFill="1" applyBorder="1" applyAlignment="1">
      <alignment horizontal="center"/>
    </xf>
    <xf numFmtId="9" fontId="4" fillId="4" borderId="25" xfId="1" applyFont="1" applyFill="1" applyBorder="1" applyAlignment="1">
      <alignment horizontal="center"/>
    </xf>
    <xf numFmtId="0" fontId="3" fillId="0" borderId="26" xfId="0" applyFont="1" applyBorder="1"/>
    <xf numFmtId="8" fontId="4" fillId="0" borderId="25" xfId="0" applyNumberFormat="1" applyFont="1" applyFill="1" applyBorder="1" applyAlignment="1">
      <alignment horizontal="center"/>
    </xf>
    <xf numFmtId="0" fontId="3" fillId="0" borderId="28" xfId="0" applyFont="1" applyBorder="1"/>
    <xf numFmtId="0" fontId="3" fillId="0" borderId="16" xfId="0" applyFont="1" applyBorder="1"/>
    <xf numFmtId="8" fontId="4" fillId="0" borderId="7" xfId="0" applyNumberFormat="1" applyFont="1" applyFill="1" applyBorder="1" applyAlignment="1">
      <alignment horizontal="center"/>
    </xf>
    <xf numFmtId="6" fontId="4" fillId="0" borderId="15" xfId="0" applyNumberFormat="1" applyFont="1" applyFill="1" applyBorder="1" applyAlignment="1">
      <alignment horizontal="center"/>
    </xf>
    <xf numFmtId="0" fontId="3" fillId="6" borderId="28" xfId="0" applyFont="1" applyFill="1" applyBorder="1"/>
    <xf numFmtId="6" fontId="4" fillId="6" borderId="31" xfId="0" applyNumberFormat="1" applyFont="1" applyFill="1" applyBorder="1" applyAlignment="1">
      <alignment horizontal="center"/>
    </xf>
    <xf numFmtId="6" fontId="4" fillId="6" borderId="32" xfId="0" applyNumberFormat="1" applyFont="1" applyFill="1" applyBorder="1" applyAlignment="1">
      <alignment horizontal="center"/>
    </xf>
    <xf numFmtId="6" fontId="0" fillId="0" borderId="0" xfId="0" applyNumberFormat="1"/>
    <xf numFmtId="0" fontId="3" fillId="0" borderId="33" xfId="0" applyFont="1" applyBorder="1"/>
    <xf numFmtId="0" fontId="2" fillId="2" borderId="11" xfId="0" applyFont="1" applyFill="1" applyBorder="1" applyAlignment="1">
      <alignment wrapText="1"/>
    </xf>
    <xf numFmtId="0" fontId="6" fillId="0" borderId="0" xfId="0" applyFont="1"/>
    <xf numFmtId="6" fontId="4" fillId="0" borderId="1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left" vertical="top" wrapText="1"/>
    </xf>
    <xf numFmtId="6" fontId="4" fillId="0" borderId="27" xfId="0" applyNumberFormat="1" applyFont="1" applyFill="1" applyBorder="1" applyAlignment="1">
      <alignment horizontal="center" vertical="center"/>
    </xf>
    <xf numFmtId="6" fontId="4" fillId="0" borderId="29" xfId="0" applyNumberFormat="1" applyFont="1" applyFill="1" applyBorder="1" applyAlignment="1">
      <alignment horizontal="center" vertical="center"/>
    </xf>
    <xf numFmtId="6" fontId="4" fillId="0" borderId="30" xfId="0" applyNumberFormat="1" applyFont="1" applyFill="1" applyBorder="1" applyAlignment="1">
      <alignment horizontal="center" vertical="center"/>
    </xf>
    <xf numFmtId="6" fontId="4" fillId="0" borderId="34" xfId="0" applyNumberFormat="1" applyFont="1" applyFill="1" applyBorder="1" applyAlignment="1">
      <alignment horizontal="center" vertical="center"/>
    </xf>
    <xf numFmtId="6" fontId="4" fillId="0" borderId="18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75" zoomScaleNormal="75" workbookViewId="0">
      <selection activeCell="D18" sqref="D18"/>
    </sheetView>
  </sheetViews>
  <sheetFormatPr defaultRowHeight="15" x14ac:dyDescent="0.25"/>
  <cols>
    <col min="1" max="1" width="28.5703125" customWidth="1"/>
    <col min="2" max="2" width="15.5703125" customWidth="1"/>
    <col min="3" max="4" width="15" customWidth="1"/>
    <col min="5" max="5" width="13.7109375" customWidth="1"/>
    <col min="6" max="6" width="17.28515625" customWidth="1"/>
    <col min="7" max="7" width="16.7109375" customWidth="1"/>
    <col min="8" max="8" width="14.140625" customWidth="1"/>
    <col min="9" max="9" width="11.5703125" customWidth="1"/>
    <col min="10" max="10" width="20.42578125" customWidth="1"/>
  </cols>
  <sheetData>
    <row r="1" spans="1:10" ht="15.75" thickBot="1" x14ac:dyDescent="0.3">
      <c r="A1" s="57" t="s">
        <v>20</v>
      </c>
      <c r="D1" s="1"/>
    </row>
    <row r="2" spans="1:10" ht="135.75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56" t="s">
        <v>19</v>
      </c>
    </row>
    <row r="3" spans="1:10" ht="15.75" thickBot="1" x14ac:dyDescent="0.3">
      <c r="A3" s="34" t="s">
        <v>9</v>
      </c>
      <c r="B3" s="28" t="s">
        <v>10</v>
      </c>
      <c r="C3" s="5">
        <v>257</v>
      </c>
      <c r="D3" s="5">
        <f>C3*0.75</f>
        <v>192.75</v>
      </c>
      <c r="E3" s="6">
        <v>140</v>
      </c>
      <c r="F3" s="6">
        <f t="shared" ref="F3:F9" si="0">E3-35</f>
        <v>105</v>
      </c>
      <c r="G3" s="7">
        <v>1</v>
      </c>
      <c r="H3" s="8">
        <f>D3-(F3*G3)</f>
        <v>87.75</v>
      </c>
      <c r="I3" s="50">
        <v>90</v>
      </c>
      <c r="J3" s="37">
        <f t="shared" ref="J3:J8" si="1">100-(100/C3)*(I3+(F3*G3))</f>
        <v>24.124513618677042</v>
      </c>
    </row>
    <row r="4" spans="1:10" ht="15.75" thickBot="1" x14ac:dyDescent="0.3">
      <c r="A4" s="35"/>
      <c r="B4" s="51" t="s">
        <v>11</v>
      </c>
      <c r="C4" s="40">
        <v>167</v>
      </c>
      <c r="D4" s="40">
        <f>C4*0.75</f>
        <v>125.25</v>
      </c>
      <c r="E4" s="40">
        <f t="shared" ref="E4" si="2">E5</f>
        <v>190</v>
      </c>
      <c r="F4" s="10">
        <f t="shared" si="0"/>
        <v>155</v>
      </c>
      <c r="G4" s="41">
        <v>0.5</v>
      </c>
      <c r="H4" s="22">
        <f t="shared" ref="H4:H13" si="3">D4-(F4*G4)</f>
        <v>47.75</v>
      </c>
      <c r="I4" s="52">
        <v>50</v>
      </c>
      <c r="J4" s="38">
        <f>100-(100/C4)*(I4+(F4*G4))</f>
        <v>23.652694610778454</v>
      </c>
    </row>
    <row r="5" spans="1:10" ht="15.75" thickBot="1" x14ac:dyDescent="0.3">
      <c r="A5" s="36"/>
      <c r="B5" s="29" t="s">
        <v>12</v>
      </c>
      <c r="C5" s="10">
        <v>167</v>
      </c>
      <c r="D5" s="10">
        <f t="shared" ref="D5:D13" si="4">C5*0.75</f>
        <v>125.25</v>
      </c>
      <c r="E5" s="10">
        <v>190</v>
      </c>
      <c r="F5" s="10">
        <f t="shared" si="0"/>
        <v>155</v>
      </c>
      <c r="G5" s="12">
        <v>1</v>
      </c>
      <c r="H5" s="30">
        <f>D5-(F5*G5)</f>
        <v>-29.75</v>
      </c>
      <c r="I5" s="53" t="s">
        <v>18</v>
      </c>
      <c r="J5" s="39" t="s">
        <v>18</v>
      </c>
    </row>
    <row r="6" spans="1:10" ht="15.75" thickBot="1" x14ac:dyDescent="0.3">
      <c r="A6" s="4" t="s">
        <v>13</v>
      </c>
      <c r="B6" s="23" t="s">
        <v>10</v>
      </c>
      <c r="C6" s="24">
        <v>222</v>
      </c>
      <c r="D6" s="24">
        <f t="shared" si="4"/>
        <v>166.5</v>
      </c>
      <c r="E6" s="25">
        <v>90</v>
      </c>
      <c r="F6" s="25">
        <f t="shared" si="0"/>
        <v>55</v>
      </c>
      <c r="G6" s="26">
        <v>1</v>
      </c>
      <c r="H6" s="27">
        <f t="shared" si="3"/>
        <v>111.5</v>
      </c>
      <c r="I6" s="58">
        <v>70</v>
      </c>
      <c r="J6" s="32">
        <f>100-(100/C6)*(I6+(F6*G6))</f>
        <v>43.693693693693696</v>
      </c>
    </row>
    <row r="7" spans="1:10" ht="15.75" thickBot="1" x14ac:dyDescent="0.3">
      <c r="A7" s="11"/>
      <c r="B7" s="45" t="s">
        <v>14</v>
      </c>
      <c r="C7" s="42">
        <v>222</v>
      </c>
      <c r="D7" s="42">
        <f t="shared" si="4"/>
        <v>166.5</v>
      </c>
      <c r="E7" s="43">
        <v>121</v>
      </c>
      <c r="F7" s="43">
        <f t="shared" si="0"/>
        <v>86</v>
      </c>
      <c r="G7" s="44">
        <v>1</v>
      </c>
      <c r="H7" s="46">
        <f t="shared" si="3"/>
        <v>80.5</v>
      </c>
      <c r="I7" s="58"/>
      <c r="J7" s="31">
        <f>100-(100/C7)*(I6+(F7*G7))</f>
        <v>29.729729729729726</v>
      </c>
    </row>
    <row r="8" spans="1:10" ht="15.75" thickBot="1" x14ac:dyDescent="0.3">
      <c r="A8" s="59" t="s">
        <v>15</v>
      </c>
      <c r="B8" s="28" t="s">
        <v>10</v>
      </c>
      <c r="C8" s="5">
        <v>276</v>
      </c>
      <c r="D8" s="5">
        <f t="shared" si="4"/>
        <v>207</v>
      </c>
      <c r="E8" s="6">
        <v>90</v>
      </c>
      <c r="F8" s="6">
        <f t="shared" si="0"/>
        <v>55</v>
      </c>
      <c r="G8" s="7">
        <v>1</v>
      </c>
      <c r="H8" s="8">
        <f>D8-(F8*G8)</f>
        <v>152</v>
      </c>
      <c r="I8" s="62">
        <v>120</v>
      </c>
      <c r="J8" s="31">
        <f t="shared" si="1"/>
        <v>36.594202898550726</v>
      </c>
    </row>
    <row r="9" spans="1:10" ht="15.75" thickBot="1" x14ac:dyDescent="0.3">
      <c r="A9" s="60"/>
      <c r="B9" s="47" t="s">
        <v>14</v>
      </c>
      <c r="C9" s="18">
        <v>276</v>
      </c>
      <c r="D9" s="18">
        <f t="shared" si="4"/>
        <v>207</v>
      </c>
      <c r="E9" s="19">
        <v>121</v>
      </c>
      <c r="F9" s="19">
        <f t="shared" si="0"/>
        <v>86</v>
      </c>
      <c r="G9" s="20">
        <v>1</v>
      </c>
      <c r="H9" s="21">
        <f t="shared" si="3"/>
        <v>121</v>
      </c>
      <c r="I9" s="63"/>
      <c r="J9" s="31">
        <f>100-(100/C9)*(I8+(F9*G9))</f>
        <v>25.362318840579704</v>
      </c>
    </row>
    <row r="10" spans="1:10" ht="15.75" thickBot="1" x14ac:dyDescent="0.3">
      <c r="A10" s="61"/>
      <c r="B10" s="48" t="s">
        <v>16</v>
      </c>
      <c r="C10" s="14">
        <v>276</v>
      </c>
      <c r="D10" s="14">
        <f t="shared" si="4"/>
        <v>207</v>
      </c>
      <c r="E10" s="15">
        <v>0</v>
      </c>
      <c r="F10" s="15">
        <v>0</v>
      </c>
      <c r="G10" s="16">
        <v>1</v>
      </c>
      <c r="H10" s="49">
        <f t="shared" si="3"/>
        <v>207</v>
      </c>
      <c r="I10" s="64"/>
      <c r="J10" s="31">
        <f>100-(100/C10)*(I8+(F10*G10))</f>
        <v>56.521739130434781</v>
      </c>
    </row>
    <row r="11" spans="1:10" ht="15.75" thickBot="1" x14ac:dyDescent="0.3">
      <c r="A11" s="4" t="s">
        <v>17</v>
      </c>
      <c r="B11" s="55" t="s">
        <v>10</v>
      </c>
      <c r="C11" s="5">
        <v>304</v>
      </c>
      <c r="D11" s="5">
        <f t="shared" si="4"/>
        <v>228</v>
      </c>
      <c r="E11" s="6">
        <v>61</v>
      </c>
      <c r="F11" s="6">
        <f>E11-35</f>
        <v>26</v>
      </c>
      <c r="G11" s="7">
        <v>1</v>
      </c>
      <c r="H11" s="8">
        <f t="shared" si="3"/>
        <v>202</v>
      </c>
      <c r="I11" s="65">
        <v>180</v>
      </c>
      <c r="J11" s="31">
        <f>100-(100/C11)*(I11+(F11*G11))</f>
        <v>32.23684210526315</v>
      </c>
    </row>
    <row r="12" spans="1:10" ht="15.75" thickBot="1" x14ac:dyDescent="0.3">
      <c r="A12" s="9"/>
      <c r="B12" s="17" t="s">
        <v>14</v>
      </c>
      <c r="C12" s="18">
        <v>304</v>
      </c>
      <c r="D12" s="18">
        <f t="shared" si="4"/>
        <v>228</v>
      </c>
      <c r="E12" s="19">
        <v>84</v>
      </c>
      <c r="F12" s="19">
        <f>E12-35</f>
        <v>49</v>
      </c>
      <c r="G12" s="20">
        <v>1</v>
      </c>
      <c r="H12" s="21">
        <f t="shared" si="3"/>
        <v>179</v>
      </c>
      <c r="I12" s="58"/>
      <c r="J12" s="31">
        <f>100-(100/C12)*(I11+(F12*G12))</f>
        <v>24.671052631578945</v>
      </c>
    </row>
    <row r="13" spans="1:10" ht="15.75" thickBot="1" x14ac:dyDescent="0.3">
      <c r="A13" s="11"/>
      <c r="B13" s="13" t="s">
        <v>16</v>
      </c>
      <c r="C13" s="14">
        <v>304</v>
      </c>
      <c r="D13" s="14">
        <f t="shared" si="4"/>
        <v>228</v>
      </c>
      <c r="E13" s="15">
        <v>0</v>
      </c>
      <c r="F13" s="15">
        <v>0</v>
      </c>
      <c r="G13" s="16">
        <v>1</v>
      </c>
      <c r="H13" s="49">
        <f t="shared" si="3"/>
        <v>228</v>
      </c>
      <c r="I13" s="66"/>
      <c r="J13" s="33">
        <f>100-(100/C13)*(I11+(F13*G13))</f>
        <v>40.78947368421052</v>
      </c>
    </row>
    <row r="15" spans="1:10" x14ac:dyDescent="0.25">
      <c r="D15" s="54"/>
    </row>
  </sheetData>
  <mergeCells count="4">
    <mergeCell ref="I6:I7"/>
    <mergeCell ref="A8:A10"/>
    <mergeCell ref="I8:I10"/>
    <mergeCell ref="I11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Borough Of TowerHamlets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Ward</dc:creator>
  <cp:lastModifiedBy>David Shaw</cp:lastModifiedBy>
  <cp:lastPrinted>2014-02-21T13:24:42Z</cp:lastPrinted>
  <dcterms:created xsi:type="dcterms:W3CDTF">2014-02-20T11:22:07Z</dcterms:created>
  <dcterms:modified xsi:type="dcterms:W3CDTF">2014-02-21T13:25:29Z</dcterms:modified>
</cp:coreProperties>
</file>